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8C4F1C90-05EB-6A55-5F09-09C24B55AC0B}"/>
  <workbookPr codeName="DieseArbeitsmappe"/>
  <mc:AlternateContent xmlns:mc="http://schemas.openxmlformats.org/markup-compatibility/2006">
    <mc:Choice Requires="x15">
      <x15ac:absPath xmlns:x15ac="http://schemas.microsoft.com/office/spreadsheetml/2010/11/ac" url="T:\Ref_102\Ref_102_Pool\_Sg\01_Aktuell\Dokumente in Bearbeitung\zu ändernde Dokumente\erledigt\"/>
    </mc:Choice>
  </mc:AlternateContent>
  <bookViews>
    <workbookView xWindow="-15" yWindow="-15" windowWidth="7650" windowHeight="9120" activeTab="1"/>
  </bookViews>
  <sheets>
    <sheet name="Start" sheetId="10" r:id="rId1"/>
    <sheet name="Daten-Eingabe" sheetId="3" r:id="rId2"/>
    <sheet name="Einbereichswaage" sheetId="1" r:id="rId3"/>
    <sheet name="Zweibereichswaage" sheetId="5" state="hidden" r:id="rId4"/>
    <sheet name="Dreibereichswaage" sheetId="11" state="hidden" r:id="rId5"/>
    <sheet name="Zweiteilungswaage" sheetId="7" state="hidden" r:id="rId6"/>
    <sheet name="Dreiteilungswaage" sheetId="6" state="hidden" r:id="rId7"/>
    <sheet name="Tabelle1" sheetId="8" state="hidden" r:id="rId8"/>
  </sheets>
  <definedNames>
    <definedName name="_xlnm.Print_Area" localSheetId="1">'Daten-Eingabe'!$A$1:$J$53</definedName>
    <definedName name="_xlnm.Print_Area" localSheetId="4">Dreibereichswaage!$A$1:$I$84</definedName>
    <definedName name="_xlnm.Print_Area" localSheetId="6">Dreiteilungswaage!$A$1:$I$84</definedName>
    <definedName name="_xlnm.Print_Area" localSheetId="2">Einbereichswaage!$A$1:$I$84</definedName>
    <definedName name="_xlnm.Print_Area" localSheetId="3">Zweibereichswaage!$A$1:$I$84</definedName>
    <definedName name="_xlnm.Print_Area" localSheetId="5">Zweiteilungswaage!$A$1:$I$84</definedName>
    <definedName name="Waagenart">Tabelle1!$A$10</definedName>
  </definedNames>
  <calcPr calcId="162913"/>
</workbook>
</file>

<file path=xl/calcChain.xml><?xml version="1.0" encoding="utf-8"?>
<calcChain xmlns="http://schemas.openxmlformats.org/spreadsheetml/2006/main">
  <c r="G4" i="11" l="1"/>
  <c r="G33" i="11"/>
  <c r="I35" i="11"/>
  <c r="D35" i="11"/>
  <c r="G35" i="11"/>
  <c r="G68" i="11"/>
  <c r="D68" i="11"/>
  <c r="I68" i="11" s="1"/>
  <c r="G53" i="11"/>
  <c r="E28" i="11"/>
  <c r="G28" i="11"/>
  <c r="I28" i="11" s="1"/>
  <c r="G43" i="11"/>
  <c r="E43" i="11"/>
  <c r="I43" i="11" s="1"/>
  <c r="G81" i="11"/>
  <c r="I81" i="11" s="1"/>
  <c r="E81" i="11"/>
  <c r="C76" i="11"/>
  <c r="I76" i="11" s="1"/>
  <c r="G76" i="11"/>
  <c r="E76" i="11"/>
  <c r="D71" i="11"/>
  <c r="I71" i="11" s="1"/>
  <c r="G71" i="11"/>
  <c r="E63" i="11"/>
  <c r="G63" i="11"/>
  <c r="I63" i="11" s="1"/>
  <c r="E58" i="11"/>
  <c r="G58" i="11"/>
  <c r="I58" i="11" s="1"/>
  <c r="D53" i="11"/>
  <c r="I53" i="11" s="1"/>
  <c r="G48" i="11"/>
  <c r="G42" i="11"/>
  <c r="I42" i="11" s="1"/>
  <c r="E42" i="11"/>
  <c r="G41" i="11"/>
  <c r="E41" i="11"/>
  <c r="I41" i="11" s="1"/>
  <c r="G40" i="11"/>
  <c r="E40" i="11"/>
  <c r="E27" i="11"/>
  <c r="I27" i="11" s="1"/>
  <c r="G27" i="11"/>
  <c r="E26" i="11"/>
  <c r="G26" i="11"/>
  <c r="I26" i="11" s="1"/>
  <c r="G25" i="11"/>
  <c r="E25" i="11"/>
  <c r="F20" i="11"/>
  <c r="I20" i="11" s="1"/>
  <c r="D20" i="11"/>
  <c r="B20" i="11"/>
  <c r="C15" i="11"/>
  <c r="I15" i="11" s="1"/>
  <c r="E15" i="11"/>
  <c r="G15" i="11"/>
  <c r="G14" i="11"/>
  <c r="I14" i="11" s="1"/>
  <c r="C14" i="11"/>
  <c r="E14" i="11"/>
  <c r="G9" i="11"/>
  <c r="G7" i="11"/>
  <c r="I9" i="11" s="1"/>
  <c r="B9" i="11"/>
  <c r="B7" i="11"/>
  <c r="D9" i="11"/>
  <c r="D7" i="11"/>
  <c r="G4" i="6"/>
  <c r="G33" i="6"/>
  <c r="I35" i="6" s="1"/>
  <c r="D35" i="6"/>
  <c r="G35" i="6"/>
  <c r="G68" i="6"/>
  <c r="D68" i="6"/>
  <c r="I68" i="6"/>
  <c r="D71" i="6"/>
  <c r="G71" i="6"/>
  <c r="I71" i="6" s="1"/>
  <c r="E63" i="6"/>
  <c r="I63" i="6" s="1"/>
  <c r="G63" i="6"/>
  <c r="E58" i="6"/>
  <c r="I58" i="6" s="1"/>
  <c r="G58" i="6"/>
  <c r="G81" i="6"/>
  <c r="E81" i="6"/>
  <c r="I81" i="6"/>
  <c r="C76" i="6"/>
  <c r="G76" i="6"/>
  <c r="I76" i="6" s="1"/>
  <c r="E76" i="6"/>
  <c r="G43" i="6"/>
  <c r="G42" i="6"/>
  <c r="G41" i="6"/>
  <c r="I41" i="6" s="1"/>
  <c r="E43" i="6"/>
  <c r="I43" i="6" s="1"/>
  <c r="E42" i="6"/>
  <c r="I42" i="6"/>
  <c r="E41" i="6"/>
  <c r="D48" i="6"/>
  <c r="G48" i="6"/>
  <c r="I48" i="6"/>
  <c r="E28" i="6"/>
  <c r="G28" i="6"/>
  <c r="I28" i="6" s="1"/>
  <c r="E27" i="6"/>
  <c r="I27" i="6" s="1"/>
  <c r="G27" i="6"/>
  <c r="E26" i="6"/>
  <c r="I26" i="6" s="1"/>
  <c r="G26" i="6"/>
  <c r="F20" i="6"/>
  <c r="I20" i="6" s="1"/>
  <c r="D20" i="6"/>
  <c r="B20" i="6"/>
  <c r="C15" i="6"/>
  <c r="I15" i="6" s="1"/>
  <c r="E15" i="6"/>
  <c r="G15" i="6"/>
  <c r="G14" i="6"/>
  <c r="I14" i="6" s="1"/>
  <c r="C14" i="6"/>
  <c r="E14" i="6"/>
  <c r="G9" i="6"/>
  <c r="G7" i="6"/>
  <c r="B9" i="6"/>
  <c r="B7" i="6" s="1"/>
  <c r="I9" i="6" s="1"/>
  <c r="D9" i="6"/>
  <c r="D7" i="6"/>
  <c r="G40" i="6"/>
  <c r="E40" i="6"/>
  <c r="G25" i="6"/>
  <c r="E25" i="6"/>
  <c r="G4" i="1"/>
  <c r="G33" i="1"/>
  <c r="D35" i="1"/>
  <c r="G35" i="1"/>
  <c r="I35" i="1"/>
  <c r="G68" i="1"/>
  <c r="D68" i="1"/>
  <c r="I68" i="1"/>
  <c r="E63" i="1"/>
  <c r="I63" i="1" s="1"/>
  <c r="G63" i="1"/>
  <c r="E58" i="1"/>
  <c r="I58" i="1"/>
  <c r="G58" i="1"/>
  <c r="G25" i="1"/>
  <c r="E25" i="1"/>
  <c r="I25" i="1"/>
  <c r="D20" i="1"/>
  <c r="F20" i="1"/>
  <c r="B20" i="1"/>
  <c r="I20" i="1" s="1"/>
  <c r="C15" i="1"/>
  <c r="E15" i="1"/>
  <c r="I15" i="1"/>
  <c r="G15" i="1"/>
  <c r="E14" i="1"/>
  <c r="G14" i="1"/>
  <c r="I14" i="1"/>
  <c r="C14" i="1"/>
  <c r="E40" i="1"/>
  <c r="G40" i="1"/>
  <c r="I40" i="1"/>
  <c r="D71" i="1"/>
  <c r="I71" i="1" s="1"/>
  <c r="G71" i="1"/>
  <c r="G76" i="1"/>
  <c r="G81" i="1"/>
  <c r="I81" i="1" s="1"/>
  <c r="E81" i="1"/>
  <c r="C76" i="1"/>
  <c r="I76" i="1"/>
  <c r="E76" i="1"/>
  <c r="D9" i="1"/>
  <c r="D7" i="1"/>
  <c r="G9" i="1"/>
  <c r="G7" i="1" s="1"/>
  <c r="I9" i="1" s="1"/>
  <c r="B9" i="1"/>
  <c r="B7" i="1"/>
  <c r="E76" i="5"/>
  <c r="G4" i="5"/>
  <c r="G33" i="5"/>
  <c r="I35" i="5" s="1"/>
  <c r="D35" i="5"/>
  <c r="G35" i="5"/>
  <c r="G68" i="5"/>
  <c r="D68" i="5"/>
  <c r="I68" i="5" s="1"/>
  <c r="D71" i="5"/>
  <c r="G71" i="5"/>
  <c r="I71" i="5"/>
  <c r="D53" i="5"/>
  <c r="G53" i="5"/>
  <c r="I53" i="5"/>
  <c r="G9" i="5"/>
  <c r="G7" i="5" s="1"/>
  <c r="I9" i="5" s="1"/>
  <c r="G81" i="5"/>
  <c r="E81" i="5"/>
  <c r="I81" i="5"/>
  <c r="C76" i="5"/>
  <c r="G76" i="5"/>
  <c r="I76" i="5"/>
  <c r="E63" i="5"/>
  <c r="I63" i="5" s="1"/>
  <c r="G63" i="5"/>
  <c r="E58" i="5"/>
  <c r="I58" i="5"/>
  <c r="G58" i="5"/>
  <c r="E42" i="5"/>
  <c r="G42" i="5"/>
  <c r="I42" i="5"/>
  <c r="E41" i="5"/>
  <c r="I41" i="5" s="1"/>
  <c r="G41" i="5"/>
  <c r="G27" i="5"/>
  <c r="I27" i="5" s="1"/>
  <c r="E27" i="5"/>
  <c r="G26" i="5"/>
  <c r="E26" i="5"/>
  <c r="I26" i="5" s="1"/>
  <c r="F20" i="5"/>
  <c r="D20" i="5"/>
  <c r="I20" i="5" s="1"/>
  <c r="B20" i="5"/>
  <c r="C15" i="5"/>
  <c r="E15" i="5"/>
  <c r="I15" i="5" s="1"/>
  <c r="G15" i="5"/>
  <c r="G14" i="5"/>
  <c r="I14" i="5"/>
  <c r="C14" i="5"/>
  <c r="E14" i="5"/>
  <c r="B9" i="5"/>
  <c r="B7" i="5"/>
  <c r="D9" i="5"/>
  <c r="D7" i="5" s="1"/>
  <c r="G48" i="5"/>
  <c r="G40" i="5"/>
  <c r="E40" i="5"/>
  <c r="G25" i="5"/>
  <c r="E25" i="5"/>
  <c r="G4" i="7"/>
  <c r="G33" i="7"/>
  <c r="I35" i="7" s="1"/>
  <c r="D35" i="7"/>
  <c r="G35" i="7"/>
  <c r="G68" i="7"/>
  <c r="I68" i="7" s="1"/>
  <c r="D68" i="7"/>
  <c r="C15" i="7"/>
  <c r="I15" i="7"/>
  <c r="E15" i="7"/>
  <c r="G15" i="7"/>
  <c r="G14" i="7"/>
  <c r="I14" i="7"/>
  <c r="C14" i="7"/>
  <c r="E14" i="7"/>
  <c r="G81" i="7"/>
  <c r="I81" i="7"/>
  <c r="E81" i="7"/>
  <c r="G76" i="7"/>
  <c r="E76" i="7"/>
  <c r="C76" i="7"/>
  <c r="I76" i="7" s="1"/>
  <c r="D71" i="7"/>
  <c r="G71" i="7"/>
  <c r="I71" i="7"/>
  <c r="E63" i="7"/>
  <c r="I63" i="7" s="1"/>
  <c r="G63" i="7"/>
  <c r="E58" i="7"/>
  <c r="I58" i="7" s="1"/>
  <c r="G58" i="7"/>
  <c r="D48" i="7"/>
  <c r="I48" i="7"/>
  <c r="G48" i="7"/>
  <c r="E42" i="7"/>
  <c r="G42" i="7"/>
  <c r="I42" i="7"/>
  <c r="E41" i="7"/>
  <c r="G41" i="7"/>
  <c r="I41" i="7" s="1"/>
  <c r="G27" i="7"/>
  <c r="I27" i="7" s="1"/>
  <c r="E27" i="7"/>
  <c r="E26" i="7"/>
  <c r="I26" i="7"/>
  <c r="G26" i="7"/>
  <c r="F20" i="7"/>
  <c r="D20" i="7"/>
  <c r="I20" i="7" s="1"/>
  <c r="B20" i="7"/>
  <c r="G9" i="7"/>
  <c r="G7" i="7"/>
  <c r="B9" i="7"/>
  <c r="B7" i="7" s="1"/>
  <c r="I9" i="7" s="1"/>
  <c r="D9" i="7"/>
  <c r="D7" i="7"/>
  <c r="G40" i="7"/>
  <c r="E40" i="7"/>
  <c r="G25" i="7"/>
  <c r="E25" i="7"/>
</calcChain>
</file>

<file path=xl/comments1.xml><?xml version="1.0" encoding="utf-8"?>
<comments xmlns="http://schemas.openxmlformats.org/spreadsheetml/2006/main">
  <authors>
    <author>Soe</author>
    <author>scheidt, detlef</author>
    <author>PTB</author>
  </authors>
  <commentList>
    <comment ref="G10" authorId="0" shapeId="0">
      <text>
        <r>
          <rPr>
            <sz val="8"/>
            <color indexed="81"/>
            <rFont val="Tahoma"/>
            <family val="2"/>
          </rPr>
          <t>Genauigkeitsklasse
Die Genauigkeitsklassen von NSW, AWG und WZ sind verträglich, wenn sie folgender Zuordnung entsprechen:</t>
        </r>
        <r>
          <rPr>
            <sz val="8"/>
            <color indexed="81"/>
            <rFont val="CG Times"/>
            <family val="1"/>
          </rPr>
          <t xml:space="preserve"> 
</t>
        </r>
        <r>
          <rPr>
            <sz val="8"/>
            <color indexed="81"/>
            <rFont val="Arial"/>
            <family val="2"/>
          </rPr>
          <t xml:space="preserve">NSW     </t>
        </r>
        <r>
          <rPr>
            <b/>
            <sz val="8"/>
            <color indexed="81"/>
            <rFont val="Tahoma"/>
            <family val="2"/>
          </rPr>
          <t>I</t>
        </r>
        <r>
          <rPr>
            <sz val="8"/>
            <color indexed="81"/>
            <rFont val="Arial"/>
            <family val="2"/>
          </rPr>
          <t xml:space="preserve">         </t>
        </r>
        <r>
          <rPr>
            <b/>
            <sz val="8"/>
            <color indexed="81"/>
            <rFont val="Arial"/>
            <family val="2"/>
          </rPr>
          <t xml:space="preserve"> </t>
        </r>
        <r>
          <rPr>
            <b/>
            <sz val="8"/>
            <color indexed="81"/>
            <rFont val="Tahoma"/>
            <family val="2"/>
          </rPr>
          <t>II</t>
        </r>
        <r>
          <rPr>
            <sz val="8"/>
            <color indexed="81"/>
            <rFont val="Arial"/>
            <family val="2"/>
          </rPr>
          <t xml:space="preserve">           </t>
        </r>
        <r>
          <rPr>
            <b/>
            <sz val="8"/>
            <color indexed="81"/>
            <rFont val="Arial"/>
            <family val="2"/>
          </rPr>
          <t xml:space="preserve"> </t>
        </r>
        <r>
          <rPr>
            <b/>
            <sz val="8"/>
            <color indexed="81"/>
            <rFont val="Tahoma"/>
            <family val="2"/>
          </rPr>
          <t xml:space="preserve"> III</t>
        </r>
        <r>
          <rPr>
            <sz val="8"/>
            <color indexed="81"/>
            <rFont val="Tahoma"/>
            <family val="2"/>
          </rPr>
          <t xml:space="preserve"> </t>
        </r>
        <r>
          <rPr>
            <sz val="8"/>
            <color indexed="81"/>
            <rFont val="Arial"/>
            <family val="2"/>
          </rPr>
          <t xml:space="preserve">              </t>
        </r>
        <r>
          <rPr>
            <b/>
            <sz val="8"/>
            <color indexed="81"/>
            <rFont val="Tahoma"/>
            <family val="2"/>
          </rPr>
          <t>IIII</t>
        </r>
        <r>
          <rPr>
            <sz val="8"/>
            <color indexed="81"/>
            <rFont val="Arial"/>
            <family val="2"/>
          </rPr>
          <t xml:space="preserve">
AWG     </t>
        </r>
        <r>
          <rPr>
            <b/>
            <sz val="8"/>
            <color indexed="81"/>
            <rFont val="Tahoma"/>
            <family val="2"/>
          </rPr>
          <t>I</t>
        </r>
        <r>
          <rPr>
            <sz val="8"/>
            <color indexed="81"/>
            <rFont val="Arial"/>
            <family val="2"/>
          </rPr>
          <t xml:space="preserve">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t>
        </r>
        <r>
          <rPr>
            <sz val="8"/>
            <color indexed="81"/>
            <rFont val="Arial"/>
            <family val="2"/>
          </rPr>
          <t>,</t>
        </r>
        <r>
          <rPr>
            <sz val="8"/>
            <color indexed="81"/>
            <rFont val="Tahoma"/>
            <family val="2"/>
          </rPr>
          <t xml:space="preserve"> </t>
        </r>
        <r>
          <rPr>
            <b/>
            <sz val="8"/>
            <color indexed="81"/>
            <rFont val="Tahoma"/>
            <family val="2"/>
          </rPr>
          <t>IIII</t>
        </r>
        <r>
          <rPr>
            <sz val="8"/>
            <color indexed="81"/>
            <rFont val="Arial"/>
            <family val="2"/>
          </rPr>
          <t xml:space="preserve">
WZ        </t>
        </r>
        <r>
          <rPr>
            <b/>
            <sz val="8"/>
            <color indexed="81"/>
            <rFont val="Arial"/>
            <family val="2"/>
          </rPr>
          <t>A</t>
        </r>
        <r>
          <rPr>
            <sz val="8"/>
            <color indexed="81"/>
            <rFont val="Arial"/>
            <family val="2"/>
          </rPr>
          <t xml:space="preserve">      </t>
        </r>
        <r>
          <rPr>
            <b/>
            <sz val="8"/>
            <color indexed="81"/>
            <rFont val="Arial"/>
            <family val="2"/>
          </rPr>
          <t>A</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D</t>
        </r>
        <r>
          <rPr>
            <sz val="8"/>
            <color indexed="81"/>
            <rFont val="Tahoma"/>
            <family val="2"/>
          </rPr>
          <t xml:space="preserve">
*) bei ausreichendem Temperaturbereich und 
geeigneten Nachweisen der Stabilitäten
gegen Feuchte und Kriechen
</t>
        </r>
      </text>
    </comment>
    <comment ref="G11" authorId="0" shapeId="0">
      <text>
        <r>
          <rPr>
            <sz val="8"/>
            <color indexed="81"/>
            <rFont val="Tahoma"/>
          </rPr>
          <t>Höchstlast einer Einbereichswaage</t>
        </r>
      </text>
    </comment>
    <comment ref="H11" authorId="0" shapeId="0">
      <text>
        <r>
          <rPr>
            <sz val="8"/>
            <color indexed="81"/>
            <rFont val="Tahoma"/>
          </rPr>
          <t xml:space="preserve">Eichwert einer Einbereichswaage </t>
        </r>
      </text>
    </comment>
    <comment ref="G12" authorId="0" shapeId="0">
      <text>
        <r>
          <rPr>
            <sz val="8"/>
            <color indexed="81"/>
            <rFont val="Tahoma"/>
          </rPr>
          <t xml:space="preserve">Höchstlast des unteren Wägebereichs von Mehrteilungs- und Mehrbereichswaagen </t>
        </r>
      </text>
    </comment>
    <comment ref="H12" authorId="0" shapeId="0">
      <text>
        <r>
          <rPr>
            <sz val="8"/>
            <color indexed="81"/>
            <rFont val="Tahoma"/>
          </rPr>
          <t>Eichwert des unteren Wägebereichs von Mehrteilungs- und Mehrbereichswaagen</t>
        </r>
      </text>
    </comment>
    <comment ref="G13" authorId="0" shapeId="0">
      <text>
        <r>
          <rPr>
            <sz val="8"/>
            <color indexed="81"/>
            <rFont val="Tahoma"/>
          </rPr>
          <t>Höchstlast des 2. Wägebereichs von Mehrteilungs- und Mehrbereichswaagen (</t>
        </r>
        <r>
          <rPr>
            <i/>
            <sz val="8"/>
            <color indexed="81"/>
            <rFont val="Tahoma"/>
            <family val="2"/>
          </rPr>
          <t>Max</t>
        </r>
        <r>
          <rPr>
            <vertAlign val="subscript"/>
            <sz val="8"/>
            <color indexed="81"/>
            <rFont val="Tahoma"/>
            <family val="2"/>
          </rPr>
          <t>1</t>
        </r>
        <r>
          <rPr>
            <sz val="8"/>
            <color indexed="81"/>
            <rFont val="Tahoma"/>
          </rPr>
          <t xml:space="preserve"> = unterer Wägebereich)</t>
        </r>
      </text>
    </comment>
    <comment ref="H13" authorId="0" shapeId="0">
      <text>
        <r>
          <rPr>
            <sz val="8"/>
            <color indexed="81"/>
            <rFont val="Tahoma"/>
          </rPr>
          <t>Eichwert des zweiten Wägebereichs von Mehrteilungs- und Mehrbereichswaagen (</t>
        </r>
        <r>
          <rPr>
            <i/>
            <sz val="8"/>
            <color indexed="81"/>
            <rFont val="Tahoma"/>
            <family val="2"/>
          </rPr>
          <t>e</t>
        </r>
        <r>
          <rPr>
            <vertAlign val="subscript"/>
            <sz val="8"/>
            <color indexed="81"/>
            <rFont val="Tahoma"/>
            <family val="2"/>
          </rPr>
          <t>1</t>
        </r>
        <r>
          <rPr>
            <sz val="8"/>
            <color indexed="81"/>
            <rFont val="Tahoma"/>
          </rPr>
          <t xml:space="preserve"> = kleinster Eichwert)</t>
        </r>
      </text>
    </comment>
    <comment ref="G14" authorId="0" shapeId="0">
      <text>
        <r>
          <rPr>
            <sz val="8"/>
            <color indexed="81"/>
            <rFont val="Tahoma"/>
          </rPr>
          <t>Höchstlast des 3. Wägebereichs von Mehrteilungs- waagen (</t>
        </r>
        <r>
          <rPr>
            <i/>
            <sz val="8"/>
            <color indexed="81"/>
            <rFont val="Tahoma"/>
            <family val="2"/>
          </rPr>
          <t>Max</t>
        </r>
        <r>
          <rPr>
            <vertAlign val="subscript"/>
            <sz val="8"/>
            <color indexed="81"/>
            <rFont val="Tahoma"/>
            <family val="2"/>
          </rPr>
          <t>1</t>
        </r>
        <r>
          <rPr>
            <sz val="8"/>
            <color indexed="81"/>
            <rFont val="Tahoma"/>
          </rPr>
          <t xml:space="preserve"> = unterer Wägebereich)</t>
        </r>
      </text>
    </comment>
    <comment ref="H14" authorId="0" shapeId="0">
      <text>
        <r>
          <rPr>
            <sz val="8"/>
            <color indexed="81"/>
            <rFont val="Tahoma"/>
          </rPr>
          <t>Eichwert des 3. Wägebereichs von Mehrteilungswaagen (</t>
        </r>
        <r>
          <rPr>
            <i/>
            <sz val="8"/>
            <color indexed="81"/>
            <rFont val="Tahoma"/>
            <family val="2"/>
          </rPr>
          <t>e</t>
        </r>
        <r>
          <rPr>
            <vertAlign val="subscript"/>
            <sz val="8"/>
            <color indexed="81"/>
            <rFont val="Tahoma"/>
            <family val="2"/>
          </rPr>
          <t>1</t>
        </r>
        <r>
          <rPr>
            <sz val="8"/>
            <color indexed="81"/>
            <rFont val="Tahoma"/>
          </rPr>
          <t xml:space="preserve"> = kleinster Eichwert)</t>
        </r>
      </text>
    </comment>
    <comment ref="G15" authorId="0" shapeId="0">
      <text>
        <r>
          <rPr>
            <sz val="8"/>
            <color indexed="81"/>
            <rFont val="Tahoma"/>
            <family val="2"/>
          </rPr>
          <t>Übersetzungsverhältnis</t>
        </r>
        <r>
          <rPr>
            <sz val="8"/>
            <color indexed="81"/>
            <rFont val="Tahoma"/>
          </rPr>
          <t xml:space="preserve">
Das Übersetzungsverhältnis, z. B. durch ein Hebelwerk, ist entsprechend DIN EN 45501 T.3.3, gleich 
( Kraft auf die Wägezelle) / (Gewichtskraft auf den Lastträger).
Bei NSW </t>
        </r>
        <r>
          <rPr>
            <b/>
            <sz val="8"/>
            <color indexed="81"/>
            <rFont val="Tahoma"/>
            <family val="2"/>
          </rPr>
          <t>mit</t>
        </r>
        <r>
          <rPr>
            <sz val="8"/>
            <color indexed="81"/>
            <rFont val="Tahoma"/>
          </rPr>
          <t xml:space="preserve"> Hebelwerk ist die Anzahl der Wägezellen im Regelfall </t>
        </r>
        <r>
          <rPr>
            <i/>
            <sz val="8"/>
            <color indexed="81"/>
            <rFont val="Tahoma"/>
            <family val="2"/>
          </rPr>
          <t>N</t>
        </r>
        <r>
          <rPr>
            <sz val="8"/>
            <color indexed="81"/>
            <rFont val="Tahoma"/>
          </rPr>
          <t xml:space="preserve"> = 1 und das Übersetzungsverhältnis </t>
        </r>
        <r>
          <rPr>
            <b/>
            <i/>
            <sz val="8"/>
            <color indexed="81"/>
            <rFont val="Tahoma"/>
            <family val="2"/>
          </rPr>
          <t>R</t>
        </r>
        <r>
          <rPr>
            <b/>
            <sz val="8"/>
            <color indexed="81"/>
            <rFont val="Tahoma"/>
            <family val="2"/>
          </rPr>
          <t xml:space="preserve"> &lt; 1</t>
        </r>
        <r>
          <rPr>
            <sz val="8"/>
            <color indexed="81"/>
            <rFont val="Tahoma"/>
          </rPr>
          <t xml:space="preserve">. In seltenen Sonderfällen kann ein Lastträger mit Hebelwerk mehrere Wägezellen enthalten. In jedem Fall ist der Wert für </t>
        </r>
        <r>
          <rPr>
            <i/>
            <sz val="8"/>
            <color indexed="81"/>
            <rFont val="Tahoma"/>
            <family val="2"/>
          </rPr>
          <t>R</t>
        </r>
        <r>
          <rPr>
            <sz val="8"/>
            <color indexed="81"/>
            <rFont val="Tahoma"/>
          </rPr>
          <t xml:space="preserve"> vom Waagenbauer anzugeben. 
Bei NSW </t>
        </r>
        <r>
          <rPr>
            <b/>
            <sz val="8"/>
            <color indexed="81"/>
            <rFont val="Tahoma"/>
            <family val="2"/>
          </rPr>
          <t>ohne</t>
        </r>
        <r>
          <rPr>
            <sz val="8"/>
            <color indexed="81"/>
            <rFont val="Tahoma"/>
          </rPr>
          <t xml:space="preserve"> Hebelwerk muss immer </t>
        </r>
        <r>
          <rPr>
            <b/>
            <i/>
            <sz val="8"/>
            <color indexed="81"/>
            <rFont val="Tahoma"/>
            <family val="2"/>
          </rPr>
          <t>R</t>
        </r>
        <r>
          <rPr>
            <b/>
            <sz val="8"/>
            <color indexed="81"/>
            <rFont val="Tahoma"/>
            <family val="2"/>
          </rPr>
          <t xml:space="preserve"> = 1</t>
        </r>
        <r>
          <rPr>
            <sz val="8"/>
            <color indexed="81"/>
            <rFont val="Tahoma"/>
          </rPr>
          <t xml:space="preserve"> gesetzt werden.
</t>
        </r>
        <r>
          <rPr>
            <sz val="4"/>
            <color indexed="81"/>
            <rFont val="Tahoma"/>
            <family val="2"/>
          </rPr>
          <t xml:space="preserve">
</t>
        </r>
        <r>
          <rPr>
            <sz val="8"/>
            <color indexed="81"/>
            <rFont val="Tahoma"/>
          </rPr>
          <t>Feldformat : Zahl
Beispiel zur</t>
        </r>
        <r>
          <rPr>
            <sz val="8"/>
            <color indexed="81"/>
            <rFont val="Tahoma"/>
            <family val="2"/>
          </rPr>
          <t xml:space="preserve"> Schreibweise</t>
        </r>
        <r>
          <rPr>
            <sz val="8"/>
            <color indexed="81"/>
            <rFont val="Tahoma"/>
          </rPr>
          <t xml:space="preserve"> </t>
        </r>
        <r>
          <rPr>
            <b/>
            <sz val="8"/>
            <color indexed="81"/>
            <rFont val="Tahoma"/>
            <family val="2"/>
          </rPr>
          <t xml:space="preserve"> falsch</t>
        </r>
        <r>
          <rPr>
            <sz val="8"/>
            <color indexed="81"/>
            <rFont val="Tahoma"/>
          </rPr>
          <t xml:space="preserve">    1:4 , da Eintragungen mit  ":"  
                                                                 als Zeit verrechnet werden  
                                        </t>
        </r>
        <r>
          <rPr>
            <b/>
            <sz val="8"/>
            <color indexed="81"/>
            <rFont val="Tahoma"/>
            <family val="2"/>
          </rPr>
          <t xml:space="preserve"> richtig</t>
        </r>
        <r>
          <rPr>
            <sz val="8"/>
            <color indexed="81"/>
            <rFont val="Tahoma"/>
          </rPr>
          <t xml:space="preserve">   0,25  oder  1/4 </t>
        </r>
      </text>
    </comment>
    <comment ref="G16" authorId="0" shapeId="0">
      <text>
        <r>
          <rPr>
            <sz val="8"/>
            <color indexed="81"/>
            <rFont val="Tahoma"/>
          </rPr>
          <t>Anzahl der Wägezellen</t>
        </r>
      </text>
    </comment>
    <comment ref="G17" authorId="0" shapeId="0">
      <text>
        <r>
          <rPr>
            <sz val="8"/>
            <color indexed="81"/>
            <rFont val="Tahoma"/>
          </rPr>
          <t xml:space="preserve">Einschaltnullstellbereich
Bereich, innerhalb dem die Anzeige beim Einschalten der Waage automatisch auf Null gestellt wird, bevor sie einsatzbereit ist.
Bei möglichem Wechsel des Lastträgers durch den Verwender z.B. bei Ladentischwaagen 20% Max (soweit mit AWG realisierbar), ansonsten immer 4% Max. 
</t>
        </r>
      </text>
    </comment>
    <comment ref="G18" authorId="0" shapeId="0">
      <text>
        <r>
          <rPr>
            <sz val="8"/>
            <color indexed="81"/>
            <rFont val="Tahoma"/>
            <family val="2"/>
          </rPr>
          <t>Ecklastzuschlag</t>
        </r>
        <r>
          <rPr>
            <sz val="8"/>
            <color indexed="81"/>
            <rFont val="Tahoma"/>
          </rPr>
          <t xml:space="preserve">
Der Ecklastzuschlag stellt den Betrag dar, der in der Praxis durch exzentrische 
Belastung bei Max zusätzlich auf die WZ einwirkt. In Anlehnung an WELMEC 2 (Issue 3) Nr. 3.1.6.6 können folgende Werte für </t>
        </r>
        <r>
          <rPr>
            <i/>
            <sz val="8"/>
            <color indexed="81"/>
            <rFont val="Tahoma"/>
            <family val="2"/>
          </rPr>
          <t>NUD</t>
        </r>
        <r>
          <rPr>
            <sz val="8"/>
            <color indexed="81"/>
            <rFont val="Tahoma"/>
          </rPr>
          <t xml:space="preserve"> angenommen werden:
</t>
        </r>
        <r>
          <rPr>
            <sz val="4"/>
            <color indexed="81"/>
            <rFont val="Tahoma"/>
            <family val="2"/>
          </rPr>
          <t xml:space="preserve">
</t>
        </r>
        <r>
          <rPr>
            <sz val="8"/>
            <color indexed="81"/>
            <rFont val="Tahoma"/>
          </rPr>
          <t xml:space="preserve">- Hybridwaagen mit einer WZ, Waagen mit einer Plattform WZ (Single-Point-WZ),
   Waagen deren Belastung nur eine minimale außermittige Belastung zulässt,     </t>
        </r>
        <r>
          <rPr>
            <b/>
            <sz val="8"/>
            <color indexed="81"/>
            <rFont val="Tahoma"/>
            <family val="2"/>
          </rPr>
          <t xml:space="preserve"> 
                                                                                                        0% von </t>
        </r>
        <r>
          <rPr>
            <b/>
            <i/>
            <sz val="8"/>
            <color indexed="81"/>
            <rFont val="Tahoma"/>
            <family val="2"/>
          </rPr>
          <t xml:space="preserve">Max
</t>
        </r>
        <r>
          <rPr>
            <sz val="8"/>
            <color indexed="81"/>
            <rFont val="Tahoma"/>
          </rPr>
          <t xml:space="preserve">- andere konventionelle Waagen:                                                </t>
        </r>
        <r>
          <rPr>
            <b/>
            <sz val="8"/>
            <color indexed="81"/>
            <rFont val="Tahoma"/>
            <family val="2"/>
          </rPr>
          <t xml:space="preserve"> 20% von </t>
        </r>
        <r>
          <rPr>
            <b/>
            <i/>
            <sz val="8"/>
            <color indexed="81"/>
            <rFont val="Tahoma"/>
            <family val="2"/>
          </rPr>
          <t>Max</t>
        </r>
        <r>
          <rPr>
            <sz val="8"/>
            <color indexed="81"/>
            <rFont val="Tahoma"/>
          </rPr>
          <t xml:space="preserve"> 
- Hängebahn- und Gabelstaplerwaagen sowie 
   befahrbare Brückenwaagen:                                                     </t>
        </r>
        <r>
          <rPr>
            <b/>
            <sz val="8"/>
            <color indexed="81"/>
            <rFont val="Tahoma"/>
            <family val="2"/>
          </rPr>
          <t xml:space="preserve">50% von </t>
        </r>
        <r>
          <rPr>
            <b/>
            <i/>
            <sz val="8"/>
            <color indexed="81"/>
            <rFont val="Tahoma"/>
            <family val="2"/>
          </rPr>
          <t xml:space="preserve">Max
</t>
        </r>
        <r>
          <rPr>
            <sz val="8"/>
            <color indexed="81"/>
            <rFont val="Tahoma"/>
          </rPr>
          <t xml:space="preserve">- Waagenzusammenstellungen
   im dauernden Verbund (ohne Umschalteinrichtung)  </t>
        </r>
        <r>
          <rPr>
            <b/>
            <sz val="8"/>
            <color indexed="81"/>
            <rFont val="Tahoma"/>
            <family val="2"/>
          </rPr>
          <t xml:space="preserve">50% von </t>
        </r>
        <r>
          <rPr>
            <b/>
            <i/>
            <sz val="8"/>
            <color indexed="81"/>
            <rFont val="Tahoma"/>
            <family val="2"/>
          </rPr>
          <t>Max</t>
        </r>
        <r>
          <rPr>
            <sz val="8"/>
            <color indexed="81"/>
            <rFont val="Tahoma"/>
          </rPr>
          <t xml:space="preserve"> (</t>
        </r>
        <r>
          <rPr>
            <sz val="8"/>
            <color indexed="81"/>
            <rFont val="Tahoma"/>
            <family val="2"/>
          </rPr>
          <t>gesamt)</t>
        </r>
        <r>
          <rPr>
            <sz val="8"/>
            <color indexed="81"/>
            <rFont val="Tahoma"/>
          </rPr>
          <t xml:space="preserve">
   mit Umschalteinrichtung                                             </t>
        </r>
        <r>
          <rPr>
            <b/>
            <sz val="8"/>
            <color indexed="81"/>
            <rFont val="Tahoma"/>
            <family val="2"/>
          </rPr>
          <t xml:space="preserve">50% von </t>
        </r>
        <r>
          <rPr>
            <b/>
            <i/>
            <sz val="8"/>
            <color indexed="81"/>
            <rFont val="Tahoma"/>
            <family val="2"/>
          </rPr>
          <t xml:space="preserve">Max </t>
        </r>
        <r>
          <rPr>
            <sz val="8"/>
            <color indexed="81"/>
            <rFont val="Tahoma"/>
            <family val="2"/>
          </rPr>
          <t>(</t>
        </r>
        <r>
          <rPr>
            <sz val="8"/>
            <color indexed="81"/>
            <rFont val="Tahoma"/>
          </rPr>
          <t xml:space="preserve">Einzelbrücke)
</t>
        </r>
      </text>
    </comment>
    <comment ref="G19" authorId="0" shapeId="0">
      <text>
        <r>
          <rPr>
            <sz val="8"/>
            <color indexed="81"/>
            <rFont val="Tahoma"/>
          </rPr>
          <t xml:space="preserve">Totlast
Eigengewicht des Lastträgers sowie zusätzlicher auf dem Lastträger fest montierter Aufbauten.
</t>
        </r>
      </text>
    </comment>
    <comment ref="G20" authorId="1" shapeId="0">
      <text>
        <r>
          <rPr>
            <sz val="8"/>
            <color indexed="81"/>
            <rFont val="Tahoma"/>
          </rPr>
          <t xml:space="preserve">Höchstlast der additiven Taraeinrichtung (falls vorhanden!).
Wenn  keine  additive Tara,  dann  </t>
        </r>
        <r>
          <rPr>
            <b/>
            <sz val="8"/>
            <color indexed="81"/>
            <rFont val="Tahoma"/>
            <family val="2"/>
          </rPr>
          <t>0</t>
        </r>
        <r>
          <rPr>
            <sz val="8"/>
            <color indexed="81"/>
            <rFont val="Tahoma"/>
          </rPr>
          <t xml:space="preserve">  eintragen !</t>
        </r>
      </text>
    </comment>
    <comment ref="G21" authorId="0" shapeId="0">
      <text>
        <r>
          <rPr>
            <sz val="8"/>
            <color indexed="81"/>
            <rFont val="Tahoma"/>
          </rPr>
          <t xml:space="preserve">Grenzen des Temperaturbereichs
Untere Grenze des Bereichs für die Umgebungs-temperatur, wobei die zulässigen Temperaturbereiche 
der Wägezelle(n) und des Auswertegeräts den Temperaturbereich der Waage überdecken müssen.
</t>
        </r>
      </text>
    </comment>
    <comment ref="H21" authorId="0" shapeId="0">
      <text>
        <r>
          <rPr>
            <sz val="8"/>
            <color indexed="81"/>
            <rFont val="Tahoma"/>
          </rPr>
          <t xml:space="preserve">Grenzen des Temperaturbereichs
Obere Grenze des Bereichs für die Umgebungs-temperatur, wobei die zulässigen Temperaturbereiche der Wägezelle(n) und des Auswertegeräts den Temperaturbereich der Waage überdecken müssen.
</t>
        </r>
      </text>
    </comment>
    <comment ref="G22" authorId="0" shapeId="0">
      <text>
        <r>
          <rPr>
            <sz val="8"/>
            <color indexed="81"/>
            <rFont val="Tahoma"/>
          </rPr>
          <t xml:space="preserve">Kabellänge
Länge des Kabels zwischen  Wägezellen-Anschlusskasten und  Auswertegerät.
</t>
        </r>
      </text>
    </comment>
    <comment ref="G23" authorId="0" shapeId="0">
      <text>
        <r>
          <rPr>
            <sz val="8"/>
            <color indexed="81"/>
            <rFont val="Tahoma"/>
          </rPr>
          <t xml:space="preserve">Kabelquerschnitt 
</t>
        </r>
        <r>
          <rPr>
            <b/>
            <sz val="8"/>
            <color indexed="81"/>
            <rFont val="Tahoma"/>
            <family val="2"/>
          </rPr>
          <t>Adernquerschnitt</t>
        </r>
        <r>
          <rPr>
            <sz val="8"/>
            <color indexed="81"/>
            <rFont val="Tahoma"/>
          </rPr>
          <t xml:space="preserve"> eines der 4 oder 6 Leiter des Kabels zwischen Wägezellen-Anschlusskasten und Auswertegerät.
Anmerkungen:
Bei verschiedenen Leiterquerschnitten muss
   bei der 4-Leiterschaltung die Wägezellen-
   Speiseleitung und
   bei der 6-Leiterschaltung die   
   Referenzspannungsleitung herangezogen
   werden.
Bei Anwendung von Blitzschutzbarrieren muss die Speisespannung an den Wägezellen geprüft werden, um den Wert in Bedingung (8) (Mindestmesssignal pro Eichwert) als Wägezellen-Speisespannung </t>
        </r>
        <r>
          <rPr>
            <i/>
            <sz val="8"/>
            <color indexed="81"/>
            <rFont val="Tahoma"/>
            <family val="2"/>
          </rPr>
          <t>U</t>
        </r>
        <r>
          <rPr>
            <vertAlign val="subscript"/>
            <sz val="8"/>
            <color indexed="81"/>
            <rFont val="Tahoma"/>
            <family val="2"/>
          </rPr>
          <t>exc</t>
        </r>
        <r>
          <rPr>
            <sz val="8"/>
            <color indexed="81"/>
            <rFont val="Tahoma"/>
          </rPr>
          <t xml:space="preserve"> einzusetzen.</t>
        </r>
      </text>
    </comment>
    <comment ref="G25" authorId="0" shapeId="0">
      <text>
        <r>
          <rPr>
            <sz val="8"/>
            <color indexed="81"/>
            <rFont val="Tahoma"/>
            <family val="2"/>
          </rPr>
          <t xml:space="preserve">Genauigkeitsklasse
Die Genauigkeitsklassen von NSW, AWG und WZ sind verträglich, wenn sie folgender Zuordnung entsprechen: 
</t>
        </r>
        <r>
          <rPr>
            <sz val="8"/>
            <color indexed="81"/>
            <rFont val="Arial"/>
            <family val="2"/>
          </rPr>
          <t xml:space="preserve">NSW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IIII</t>
        </r>
        <r>
          <rPr>
            <sz val="8"/>
            <color indexed="81"/>
            <rFont val="Arial"/>
            <family val="2"/>
          </rPr>
          <t xml:space="preserve">
AWG     </t>
        </r>
        <r>
          <rPr>
            <b/>
            <sz val="8"/>
            <color indexed="81"/>
            <rFont val="Tahoma"/>
            <family val="2"/>
          </rPr>
          <t>I</t>
        </r>
        <r>
          <rPr>
            <sz val="8"/>
            <color indexed="81"/>
            <rFont val="Arial"/>
            <family val="2"/>
          </rPr>
          <t xml:space="preserve">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IIII</t>
        </r>
        <r>
          <rPr>
            <sz val="8"/>
            <color indexed="81"/>
            <rFont val="Arial"/>
            <family val="2"/>
          </rPr>
          <t xml:space="preserve">
WZ        </t>
        </r>
        <r>
          <rPr>
            <b/>
            <sz val="8"/>
            <color indexed="81"/>
            <rFont val="Arial"/>
            <family val="2"/>
          </rPr>
          <t>A</t>
        </r>
        <r>
          <rPr>
            <sz val="8"/>
            <color indexed="81"/>
            <rFont val="Arial"/>
            <family val="2"/>
          </rPr>
          <t xml:space="preserve">      </t>
        </r>
        <r>
          <rPr>
            <b/>
            <sz val="8"/>
            <color indexed="81"/>
            <rFont val="Arial"/>
            <family val="2"/>
          </rPr>
          <t>A</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B</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C</t>
        </r>
        <r>
          <rPr>
            <sz val="8"/>
            <color indexed="81"/>
            <rFont val="Arial"/>
            <family val="2"/>
          </rPr>
          <t xml:space="preserve">, </t>
        </r>
        <r>
          <rPr>
            <b/>
            <sz val="8"/>
            <color indexed="81"/>
            <rFont val="Arial"/>
            <family val="2"/>
          </rPr>
          <t>D</t>
        </r>
        <r>
          <rPr>
            <sz val="8"/>
            <color indexed="81"/>
            <rFont val="Tahoma"/>
            <family val="2"/>
          </rPr>
          <t xml:space="preserve">
*) bei ausreichendem Temperaturbereich und 
geeigneten Nachweisen der Stabilitäten
gegen Feuchte und Kriechen
</t>
        </r>
      </text>
    </comment>
    <comment ref="G26" authorId="0" shapeId="0">
      <text>
        <r>
          <rPr>
            <sz val="8"/>
            <color indexed="81"/>
            <rFont val="Tahoma"/>
          </rPr>
          <t xml:space="preserve">Größte zulässige Anzahl der Teilungswerte des Auswertegerätes
Die maximale Anzahl </t>
        </r>
        <r>
          <rPr>
            <i/>
            <sz val="8"/>
            <color indexed="81"/>
            <rFont val="Tahoma"/>
            <family val="2"/>
          </rPr>
          <t>n</t>
        </r>
        <r>
          <rPr>
            <vertAlign val="subscript"/>
            <sz val="8"/>
            <color indexed="81"/>
            <rFont val="Tahoma"/>
            <family val="2"/>
          </rPr>
          <t>ind</t>
        </r>
        <r>
          <rPr>
            <sz val="8"/>
            <color indexed="81"/>
            <rFont val="Tahoma"/>
          </rPr>
          <t xml:space="preserve"> der Teilungswerte für das Auswertegerät darf nicht kleiner sein als die Anzahl der Eichwerte der Waage </t>
        </r>
        <r>
          <rPr>
            <i/>
            <sz val="8"/>
            <color indexed="81"/>
            <rFont val="Tahoma"/>
            <family val="2"/>
          </rPr>
          <t xml:space="preserve">n </t>
        </r>
        <r>
          <rPr>
            <sz val="8"/>
            <color indexed="81"/>
            <rFont val="Tahoma"/>
            <family val="2"/>
          </rPr>
          <t xml:space="preserve">= </t>
        </r>
        <r>
          <rPr>
            <i/>
            <sz val="8"/>
            <color indexed="81"/>
            <rFont val="Tahoma"/>
            <family val="2"/>
          </rPr>
          <t>Max</t>
        </r>
        <r>
          <rPr>
            <sz val="8"/>
            <color indexed="81"/>
            <rFont val="Tahoma"/>
            <family val="2"/>
          </rPr>
          <t>/</t>
        </r>
        <r>
          <rPr>
            <i/>
            <sz val="8"/>
            <color indexed="81"/>
            <rFont val="Tahoma"/>
            <family val="2"/>
          </rPr>
          <t>e</t>
        </r>
        <r>
          <rPr>
            <sz val="8"/>
            <color indexed="81"/>
            <rFont val="Tahoma"/>
          </rPr>
          <t>. Bei Mehrbereichs- und Mehrteilungswaagen gilt dies für jeden einzelnen Wägebereich</t>
        </r>
        <r>
          <rPr>
            <i/>
            <sz val="8"/>
            <color indexed="81"/>
            <rFont val="Tahoma"/>
            <family val="2"/>
          </rPr>
          <t xml:space="preserve"> </t>
        </r>
        <r>
          <rPr>
            <sz val="8"/>
            <color indexed="81"/>
            <rFont val="Tahoma"/>
            <family val="2"/>
          </rPr>
          <t>i</t>
        </r>
        <r>
          <rPr>
            <sz val="8"/>
            <color indexed="81"/>
            <rFont val="Tahoma"/>
          </rPr>
          <t xml:space="preserve">.
</t>
        </r>
      </text>
    </comment>
    <comment ref="G27" authorId="0" shapeId="0">
      <text>
        <r>
          <rPr>
            <sz val="8"/>
            <color indexed="81"/>
            <rFont val="Tahoma"/>
          </rPr>
          <t xml:space="preserve">Speisespannung für die Wägezelle(n)
Gesamtspannung eintragen
z.B. falsch </t>
        </r>
        <r>
          <rPr>
            <u/>
            <sz val="8"/>
            <color indexed="81"/>
            <rFont val="Tahoma"/>
            <family val="2"/>
          </rPr>
          <t>+</t>
        </r>
        <r>
          <rPr>
            <sz val="8"/>
            <color indexed="81"/>
            <rFont val="Tahoma"/>
          </rPr>
          <t xml:space="preserve"> 5 V,  richtig 10 V
Anmerkung: 
s.a. Kommentar zu Kabelquerschnitt </t>
        </r>
        <r>
          <rPr>
            <i/>
            <sz val="8"/>
            <color indexed="81"/>
            <rFont val="Tahoma"/>
            <family val="2"/>
          </rPr>
          <t>A</t>
        </r>
      </text>
    </comment>
    <comment ref="G28" authorId="2" shapeId="0">
      <text>
        <r>
          <rPr>
            <sz val="8"/>
            <color indexed="81"/>
            <rFont val="Tahoma"/>
            <family val="2"/>
          </rPr>
          <t>Mindesteingangsspannung des AWGs
Manche AWGs benötigen eine Vorspannung (Bias), weil</t>
        </r>
        <r>
          <rPr>
            <sz val="8"/>
            <color indexed="81"/>
            <rFont val="Tahoma"/>
          </rPr>
          <t xml:space="preserve">
ihre Vorverstärker nur für eine Polarität ausgelegt sind.
Wenn kein </t>
        </r>
        <r>
          <rPr>
            <i/>
            <sz val="8"/>
            <color indexed="81"/>
            <rFont val="Tahoma"/>
            <family val="2"/>
          </rPr>
          <t>U</t>
        </r>
        <r>
          <rPr>
            <sz val="6"/>
            <color indexed="81"/>
            <rFont val="Tahoma"/>
            <family val="2"/>
          </rPr>
          <t>min</t>
        </r>
        <r>
          <rPr>
            <sz val="8"/>
            <color indexed="81"/>
            <rFont val="Tahoma"/>
          </rPr>
          <t xml:space="preserve"> erforderlich, dann </t>
        </r>
        <r>
          <rPr>
            <b/>
            <sz val="8"/>
            <color indexed="81"/>
            <rFont val="Tahoma"/>
            <family val="2"/>
          </rPr>
          <t xml:space="preserve"> 0  </t>
        </r>
        <r>
          <rPr>
            <sz val="8"/>
            <color indexed="81"/>
            <rFont val="Tahoma"/>
          </rPr>
          <t>eintragen !</t>
        </r>
      </text>
    </comment>
    <comment ref="G29" authorId="0" shapeId="0">
      <text>
        <r>
          <rPr>
            <sz val="8"/>
            <color indexed="81"/>
            <rFont val="Tahoma"/>
          </rPr>
          <t xml:space="preserve">Für das Auswertegerät angegebenes Mindestmesssignal pro Eichwert
</t>
        </r>
      </text>
    </comment>
    <comment ref="G30" authorId="0" shapeId="0">
      <text>
        <r>
          <rPr>
            <sz val="8"/>
            <color indexed="81"/>
            <rFont val="Tahoma"/>
          </rPr>
          <t>Untere Grenze für die an das Auswertegerät anschließbaren Lastwiderstände
Erläuterung zu Lastwiderstand:
Näherungsweise kleinstmöglicher Eingangswiderstand der einzelnen (parallelgeschalteten) Wägezelle(n) bzw. näherungsweise größtmöglicher Eingangswiderstand der Wägezelle(n)</t>
        </r>
      </text>
    </comment>
    <comment ref="H30" authorId="0" shapeId="0">
      <text>
        <r>
          <rPr>
            <sz val="8"/>
            <color indexed="81"/>
            <rFont val="Tahoma"/>
          </rPr>
          <t>Obere Grenze für die an das Auswertegerät anschließbaren Lastwiderstände
Erläuterung zu Lastwiderstand:
Näherungsweise kleinstmöglicher Eingangswiderstand der einzelnen (parallelgeschalteten) Wägezelle(n) bzw. näherungsweise größtmöglicher Eingangswiderstand der Wägezelle(n)
Im Allgemeinen kann ohne weitere Prüfung geduldet werden, dass wenn im Prüfschein bzw. in der Bauartzulassung für den größtmöglichen Eingangswiderstand des Auswertegerätes ein Wert von 1000 Ohm angegeben ist, dieser Wert um 15% überschritten wird.</t>
        </r>
      </text>
    </comment>
    <comment ref="G31" authorId="0" shapeId="0">
      <text>
        <r>
          <rPr>
            <sz val="8"/>
            <color indexed="81"/>
            <rFont val="Tahoma"/>
          </rPr>
          <t xml:space="preserve">Untere Grenze des Bereichs für die Umgebungstemperatur, wobei die zulässigen Temperaturbereiche der Wägezelle(n) und des Auswertegeräts den Temperaturbereich der Waage überdecken müssen.
</t>
        </r>
      </text>
    </comment>
    <comment ref="H31" authorId="0" shapeId="0">
      <text>
        <r>
          <rPr>
            <sz val="8"/>
            <color indexed="81"/>
            <rFont val="Tahoma"/>
          </rPr>
          <t>Obere Grenze des Bereichs für die Umgebungstemperatur, wobei die zulässigen Temperaturbereiche der Wägezelle(n) und des Auswertegeräts den Temperaturbereich der Waage überdecken müssen.</t>
        </r>
      </text>
    </comment>
    <comment ref="G32" authorId="0" shapeId="0">
      <text>
        <r>
          <rPr>
            <sz val="8"/>
            <color indexed="81"/>
            <rFont val="Tahoma"/>
          </rPr>
          <t xml:space="preserve">Bruchteil der Eichfehlergrenzen für das Auswertegerät
0,3 </t>
        </r>
        <r>
          <rPr>
            <sz val="8"/>
            <color indexed="81"/>
            <rFont val="Symbol"/>
            <family val="1"/>
            <charset val="2"/>
          </rPr>
          <t>£</t>
        </r>
        <r>
          <rPr>
            <sz val="8"/>
            <color indexed="81"/>
            <rFont val="Tahoma"/>
          </rPr>
          <t xml:space="preserve"> </t>
        </r>
        <r>
          <rPr>
            <i/>
            <sz val="8"/>
            <color indexed="81"/>
            <rFont val="Tahoma"/>
            <family val="2"/>
          </rPr>
          <t>p</t>
        </r>
        <r>
          <rPr>
            <vertAlign val="subscript"/>
            <sz val="8"/>
            <color indexed="81"/>
            <rFont val="Tahoma"/>
            <family val="2"/>
          </rPr>
          <t>ind</t>
        </r>
        <r>
          <rPr>
            <sz val="8"/>
            <color indexed="81"/>
            <rFont val="Tahoma"/>
          </rPr>
          <t xml:space="preserve"> </t>
        </r>
        <r>
          <rPr>
            <sz val="8"/>
            <color indexed="81"/>
            <rFont val="Symbol"/>
            <family val="1"/>
            <charset val="2"/>
          </rPr>
          <t>£</t>
        </r>
        <r>
          <rPr>
            <sz val="8"/>
            <color indexed="81"/>
            <rFont val="Tahoma"/>
          </rPr>
          <t xml:space="preserve"> 0,8
Nach DIN EN 45501 Nr. 3.5.4 kann für das Auswertegerät </t>
        </r>
        <r>
          <rPr>
            <i/>
            <sz val="8"/>
            <color indexed="81"/>
            <rFont val="Tahoma"/>
            <family val="2"/>
          </rPr>
          <t>p</t>
        </r>
        <r>
          <rPr>
            <vertAlign val="subscript"/>
            <sz val="8"/>
            <color indexed="81"/>
            <rFont val="Tahoma"/>
            <family val="2"/>
          </rPr>
          <t>ind</t>
        </r>
        <r>
          <rPr>
            <sz val="8"/>
            <color indexed="81"/>
            <rFont val="Tahoma"/>
          </rPr>
          <t xml:space="preserve"> = 0,5 eingesetzt werden.</t>
        </r>
      </text>
    </comment>
    <comment ref="G33" authorId="0" shapeId="0">
      <text>
        <r>
          <rPr>
            <sz val="8"/>
            <color indexed="81"/>
            <rFont val="Tahoma"/>
          </rPr>
          <t xml:space="preserve">Anschlußart (4- oder 6-Leitertechnik)
Bei der Anwendung der 4- Leitertechnik zum Anschluß von Wägezellen an das Auswertegerät dürfen die vom Wägezellenhersteller hierfür vorgeschriebenen Kabel nicht verändert werden. Die Zusammenschaltung mehrerer Wägezellen-anschlusskabel unmittelbar vor dem Auswertegerät ist jedoch zulässig.
</t>
        </r>
      </text>
    </comment>
    <comment ref="G34" authorId="0" shapeId="0">
      <text>
        <r>
          <rPr>
            <sz val="8"/>
            <color indexed="81"/>
            <rFont val="Tahoma"/>
          </rPr>
          <t xml:space="preserve">Maximal zulässiger Quotient von Kabellänge und Kabelquerschnitt 
s.a. Kommentar zu Kabelquerschnitt </t>
        </r>
        <r>
          <rPr>
            <i/>
            <sz val="8"/>
            <color indexed="81"/>
            <rFont val="Tahoma"/>
            <family val="2"/>
          </rPr>
          <t>A</t>
        </r>
      </text>
    </comment>
    <comment ref="G36" authorId="0" shapeId="0">
      <text>
        <r>
          <rPr>
            <sz val="8"/>
            <color indexed="81"/>
            <rFont val="Tahoma"/>
            <family val="2"/>
          </rPr>
          <t>Genauigkeitsklasse
Die Genauigkeitsklassen von NSW, AWG und WZ sind verträglich, wenn sie folgender Zuordnung entsprechen:</t>
        </r>
        <r>
          <rPr>
            <sz val="8"/>
            <color indexed="81"/>
            <rFont val="CG Times"/>
            <family val="1"/>
          </rPr>
          <t xml:space="preserve"> 
</t>
        </r>
        <r>
          <rPr>
            <sz val="8"/>
            <color indexed="81"/>
            <rFont val="Arial"/>
            <family val="2"/>
          </rPr>
          <t xml:space="preserve">NSW     </t>
        </r>
        <r>
          <rPr>
            <b/>
            <sz val="8"/>
            <color indexed="81"/>
            <rFont val="Tahoma"/>
            <family val="2"/>
          </rPr>
          <t>I</t>
        </r>
        <r>
          <rPr>
            <sz val="8"/>
            <color indexed="81"/>
            <rFont val="Arial"/>
            <family val="2"/>
          </rPr>
          <t xml:space="preserve">         </t>
        </r>
        <r>
          <rPr>
            <b/>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IIII</t>
        </r>
        <r>
          <rPr>
            <sz val="8"/>
            <color indexed="81"/>
            <rFont val="Tahoma"/>
            <family val="2"/>
          </rPr>
          <t xml:space="preserve">
</t>
        </r>
        <r>
          <rPr>
            <sz val="8"/>
            <color indexed="81"/>
            <rFont val="Arial"/>
            <family val="2"/>
          </rPr>
          <t xml:space="preserve">AWG     </t>
        </r>
        <r>
          <rPr>
            <b/>
            <sz val="8"/>
            <color indexed="81"/>
            <rFont val="Tahoma"/>
            <family val="2"/>
          </rPr>
          <t>I</t>
        </r>
        <r>
          <rPr>
            <sz val="8"/>
            <color indexed="81"/>
            <rFont val="Arial"/>
            <family val="2"/>
          </rPr>
          <t xml:space="preserve">       </t>
        </r>
        <r>
          <rPr>
            <b/>
            <sz val="8"/>
            <color indexed="81"/>
            <rFont val="Tahoma"/>
            <family val="2"/>
          </rPr>
          <t>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t>
        </r>
        <r>
          <rPr>
            <sz val="8"/>
            <color indexed="81"/>
            <rFont val="Arial"/>
            <family val="2"/>
          </rPr>
          <t xml:space="preserve">*), </t>
        </r>
        <r>
          <rPr>
            <b/>
            <sz val="8"/>
            <color indexed="81"/>
            <rFont val="Tahoma"/>
            <family val="2"/>
          </rPr>
          <t>III</t>
        </r>
        <r>
          <rPr>
            <sz val="8"/>
            <color indexed="81"/>
            <rFont val="Arial"/>
            <family val="2"/>
          </rPr>
          <t xml:space="preserve">       </t>
        </r>
        <r>
          <rPr>
            <b/>
            <sz val="8"/>
            <color indexed="81"/>
            <rFont val="Tahoma"/>
            <family val="2"/>
          </rPr>
          <t>III</t>
        </r>
        <r>
          <rPr>
            <sz val="8"/>
            <color indexed="81"/>
            <rFont val="Tahoma"/>
            <family val="2"/>
          </rPr>
          <t xml:space="preserve">, </t>
        </r>
        <r>
          <rPr>
            <b/>
            <sz val="8"/>
            <color indexed="81"/>
            <rFont val="Tahoma"/>
            <family val="2"/>
          </rPr>
          <t>IIII</t>
        </r>
        <r>
          <rPr>
            <sz val="8"/>
            <color indexed="81"/>
            <rFont val="Tahoma"/>
            <family val="2"/>
          </rPr>
          <t xml:space="preserve">
</t>
        </r>
        <r>
          <rPr>
            <sz val="8"/>
            <color indexed="81"/>
            <rFont val="Arial"/>
            <family val="2"/>
          </rPr>
          <t xml:space="preserve">WZ        </t>
        </r>
        <r>
          <rPr>
            <b/>
            <sz val="8"/>
            <color indexed="81"/>
            <rFont val="Tahoma"/>
            <family val="2"/>
          </rPr>
          <t>A</t>
        </r>
        <r>
          <rPr>
            <sz val="8"/>
            <color indexed="81"/>
            <rFont val="Arial"/>
            <family val="2"/>
          </rPr>
          <t xml:space="preserve">      </t>
        </r>
        <r>
          <rPr>
            <b/>
            <sz val="8"/>
            <color indexed="81"/>
            <rFont val="Tahoma"/>
            <family val="2"/>
          </rPr>
          <t>A</t>
        </r>
        <r>
          <rPr>
            <sz val="8"/>
            <color indexed="81"/>
            <rFont val="Arial"/>
            <family val="2"/>
          </rPr>
          <t xml:space="preserve">*), </t>
        </r>
        <r>
          <rPr>
            <b/>
            <sz val="8"/>
            <color indexed="81"/>
            <rFont val="Tahoma"/>
            <family val="2"/>
          </rPr>
          <t>B</t>
        </r>
        <r>
          <rPr>
            <sz val="8"/>
            <color indexed="81"/>
            <rFont val="Arial"/>
            <family val="2"/>
          </rPr>
          <t xml:space="preserve">        </t>
        </r>
        <r>
          <rPr>
            <b/>
            <sz val="8"/>
            <color indexed="81"/>
            <rFont val="Tahoma"/>
            <family val="2"/>
          </rPr>
          <t>B</t>
        </r>
        <r>
          <rPr>
            <sz val="8"/>
            <color indexed="81"/>
            <rFont val="Arial"/>
            <family val="2"/>
          </rPr>
          <t xml:space="preserve">*), </t>
        </r>
        <r>
          <rPr>
            <b/>
            <sz val="8"/>
            <color indexed="81"/>
            <rFont val="Tahoma"/>
            <family val="2"/>
          </rPr>
          <t>C</t>
        </r>
        <r>
          <rPr>
            <sz val="8"/>
            <color indexed="81"/>
            <rFont val="Arial"/>
            <family val="2"/>
          </rPr>
          <t xml:space="preserve">             </t>
        </r>
        <r>
          <rPr>
            <b/>
            <sz val="8"/>
            <color indexed="81"/>
            <rFont val="Tahoma"/>
            <family val="2"/>
          </rPr>
          <t>C</t>
        </r>
        <r>
          <rPr>
            <sz val="8"/>
            <color indexed="81"/>
            <rFont val="Tahoma"/>
            <family val="2"/>
          </rPr>
          <t xml:space="preserve">, </t>
        </r>
        <r>
          <rPr>
            <b/>
            <sz val="8"/>
            <color indexed="81"/>
            <rFont val="Tahoma"/>
            <family val="2"/>
          </rPr>
          <t>D</t>
        </r>
        <r>
          <rPr>
            <sz val="8"/>
            <color indexed="81"/>
            <rFont val="Tahoma"/>
            <family val="2"/>
          </rPr>
          <t xml:space="preserve">
*) bei ausreichendem Temperaturbereich und 
geeigneten Nachweisen der Stabilitäten
gegen Feuchte und Kriechen
</t>
        </r>
      </text>
    </comment>
    <comment ref="G37" authorId="0" shapeId="0">
      <text>
        <r>
          <rPr>
            <sz val="8"/>
            <color indexed="81"/>
            <rFont val="Tahoma"/>
          </rPr>
          <t xml:space="preserve">Höchstlast (Nennlast) der einzelnen Wägezelle
Die Höchstlast der Wägezelle darf bei Belastung der Waage mit ihrer Höchstlast Max nicht überschritten werden.
</t>
        </r>
      </text>
    </comment>
    <comment ref="G38" authorId="0" shapeId="0">
      <text>
        <r>
          <rPr>
            <sz val="8"/>
            <color indexed="81"/>
            <rFont val="Tahoma"/>
          </rPr>
          <t xml:space="preserve">Mindestvorlast der einzelnen Wägezelle 
Die Vorlast der Wägezelle muss größer oder gleich der Mindestvorlast </t>
        </r>
        <r>
          <rPr>
            <i/>
            <sz val="8"/>
            <color indexed="81"/>
            <rFont val="Tahoma"/>
            <family val="2"/>
          </rPr>
          <t>E</t>
        </r>
        <r>
          <rPr>
            <vertAlign val="subscript"/>
            <sz val="8"/>
            <color indexed="81"/>
            <rFont val="Tahoma"/>
            <family val="2"/>
          </rPr>
          <t>min</t>
        </r>
        <r>
          <rPr>
            <sz val="8"/>
            <color indexed="81"/>
            <rFont val="Tahoma"/>
          </rPr>
          <t xml:space="preserve"> sein.
Wenn keine Mindestvorlast der Wägezelle 
erforderlich, dann  </t>
        </r>
        <r>
          <rPr>
            <b/>
            <sz val="8"/>
            <color indexed="81"/>
            <rFont val="Tahoma"/>
            <family val="2"/>
          </rPr>
          <t>0</t>
        </r>
        <r>
          <rPr>
            <sz val="8"/>
            <color indexed="81"/>
            <rFont val="Tahoma"/>
          </rPr>
          <t xml:space="preserve">  eintragen !
</t>
        </r>
      </text>
    </comment>
    <comment ref="G39" authorId="0" shapeId="0">
      <text>
        <r>
          <rPr>
            <sz val="8"/>
            <color indexed="81"/>
            <rFont val="Tahoma"/>
          </rPr>
          <t>Wägezellenkennwert (Signalgröße bei der Höchstlast der Wägezelle in mV/V)</t>
        </r>
      </text>
    </comment>
    <comment ref="G40" authorId="0" shapeId="0">
      <text>
        <r>
          <rPr>
            <sz val="8"/>
            <color indexed="81"/>
            <rFont val="Tahoma"/>
          </rPr>
          <t xml:space="preserve">Größte zulässige Anzahl der Teilungswerte der Wägezelle 
Die maximale Anzahl </t>
        </r>
        <r>
          <rPr>
            <i/>
            <sz val="8"/>
            <color indexed="81"/>
            <rFont val="Tahoma"/>
            <family val="2"/>
          </rPr>
          <t>n</t>
        </r>
        <r>
          <rPr>
            <vertAlign val="subscript"/>
            <sz val="8"/>
            <color indexed="81"/>
            <rFont val="Tahoma"/>
            <family val="2"/>
          </rPr>
          <t>LC</t>
        </r>
        <r>
          <rPr>
            <sz val="8"/>
            <color indexed="81"/>
            <rFont val="Tahoma"/>
          </rPr>
          <t xml:space="preserve"> der Teilungswerte für die Wägezelle darf nicht kleiner sein als die Anzahl der Eichwerte der Waage </t>
        </r>
        <r>
          <rPr>
            <i/>
            <sz val="8"/>
            <color indexed="81"/>
            <rFont val="Tahoma"/>
            <family val="2"/>
          </rPr>
          <t xml:space="preserve">n </t>
        </r>
        <r>
          <rPr>
            <sz val="8"/>
            <color indexed="81"/>
            <rFont val="Tahoma"/>
            <family val="2"/>
          </rPr>
          <t xml:space="preserve">= </t>
        </r>
        <r>
          <rPr>
            <i/>
            <sz val="8"/>
            <color indexed="81"/>
            <rFont val="Tahoma"/>
            <family val="2"/>
          </rPr>
          <t>Max</t>
        </r>
        <r>
          <rPr>
            <sz val="8"/>
            <color indexed="81"/>
            <rFont val="Tahoma"/>
            <family val="2"/>
          </rPr>
          <t>/</t>
        </r>
        <r>
          <rPr>
            <i/>
            <sz val="8"/>
            <color indexed="81"/>
            <rFont val="Tahoma"/>
            <family val="2"/>
          </rPr>
          <t>e</t>
        </r>
        <r>
          <rPr>
            <sz val="8"/>
            <color indexed="81"/>
            <rFont val="Tahoma"/>
          </rPr>
          <t>. 
Bei Mehrbereichs- und Mehrteilungswaagen gilt dies für jeden einzelnen Wägebereich</t>
        </r>
        <r>
          <rPr>
            <i/>
            <sz val="8"/>
            <color indexed="81"/>
            <rFont val="Tahoma"/>
            <family val="2"/>
          </rPr>
          <t xml:space="preserve"> </t>
        </r>
        <r>
          <rPr>
            <sz val="8"/>
            <color indexed="81"/>
            <rFont val="Tahoma"/>
            <family val="2"/>
          </rPr>
          <t xml:space="preserve">i </t>
        </r>
        <r>
          <rPr>
            <sz val="8"/>
            <color indexed="81"/>
            <rFont val="Tahoma"/>
          </rPr>
          <t>.</t>
        </r>
      </text>
    </comment>
    <comment ref="G41" authorId="0" shapeId="0">
      <text>
        <r>
          <rPr>
            <sz val="8"/>
            <color indexed="81"/>
            <rFont val="Tahoma"/>
          </rPr>
          <t xml:space="preserve">Kleinster zulässiger Teilungswert der Wägezelle
Wenn </t>
        </r>
        <r>
          <rPr>
            <i/>
            <sz val="8"/>
            <color indexed="81"/>
            <rFont val="Tahoma"/>
            <family val="2"/>
          </rPr>
          <t>Y</t>
        </r>
        <r>
          <rPr>
            <sz val="8"/>
            <color indexed="81"/>
            <rFont val="Tahoma"/>
          </rPr>
          <t xml:space="preserve"> oder </t>
        </r>
        <r>
          <rPr>
            <i/>
            <sz val="8"/>
            <color indexed="81"/>
            <rFont val="Tahoma"/>
            <family val="2"/>
          </rPr>
          <t>v</t>
        </r>
        <r>
          <rPr>
            <vertAlign val="subscript"/>
            <sz val="8"/>
            <color indexed="81"/>
            <rFont val="Tahoma"/>
            <family val="2"/>
          </rPr>
          <t xml:space="preserve">min </t>
        </r>
        <r>
          <rPr>
            <sz val="8"/>
            <color indexed="81"/>
            <rFont val="Tahoma"/>
          </rPr>
          <t xml:space="preserve">nicht angegeben sind (z.B. im Prüfschein nicht genannt), wird </t>
        </r>
        <r>
          <rPr>
            <i/>
            <sz val="8"/>
            <color indexed="81"/>
            <rFont val="Tahoma"/>
            <family val="2"/>
          </rPr>
          <t>n</t>
        </r>
        <r>
          <rPr>
            <vertAlign val="subscript"/>
            <sz val="8"/>
            <color indexed="81"/>
            <rFont val="Tahoma"/>
            <family val="2"/>
          </rPr>
          <t>LC</t>
        </r>
        <r>
          <rPr>
            <sz val="8"/>
            <color indexed="81"/>
            <rFont val="Tahoma"/>
          </rPr>
          <t xml:space="preserve"> für </t>
        </r>
        <r>
          <rPr>
            <i/>
            <sz val="8"/>
            <color indexed="81"/>
            <rFont val="Tahoma"/>
            <family val="2"/>
          </rPr>
          <t>Y</t>
        </r>
        <r>
          <rPr>
            <sz val="8"/>
            <color indexed="81"/>
            <rFont val="Tahoma"/>
          </rPr>
          <t xml:space="preserve"> eingesetzt.</t>
        </r>
      </text>
    </comment>
    <comment ref="G42" authorId="0" shapeId="0">
      <text>
        <r>
          <rPr>
            <sz val="8"/>
            <color indexed="81"/>
            <rFont val="Tahoma"/>
          </rPr>
          <t xml:space="preserve">Höchstteilungsfaktor der Wägezelle
Wenn </t>
        </r>
        <r>
          <rPr>
            <i/>
            <sz val="8"/>
            <color indexed="81"/>
            <rFont val="Tahoma"/>
            <family val="2"/>
          </rPr>
          <t>Y</t>
        </r>
        <r>
          <rPr>
            <sz val="8"/>
            <color indexed="81"/>
            <rFont val="Tahoma"/>
          </rPr>
          <t xml:space="preserve"> oder vmin nicht angegeben sind (z.B. im Prüfschein nicht genannt), wird </t>
        </r>
        <r>
          <rPr>
            <i/>
            <sz val="8"/>
            <color indexed="81"/>
            <rFont val="Tahoma"/>
            <family val="2"/>
          </rPr>
          <t>n</t>
        </r>
        <r>
          <rPr>
            <vertAlign val="subscript"/>
            <sz val="8"/>
            <color indexed="81"/>
            <rFont val="Tahoma"/>
            <family val="2"/>
          </rPr>
          <t>LC</t>
        </r>
        <r>
          <rPr>
            <sz val="8"/>
            <color indexed="81"/>
            <rFont val="Tahoma"/>
          </rPr>
          <t xml:space="preserve"> für</t>
        </r>
        <r>
          <rPr>
            <i/>
            <sz val="8"/>
            <color indexed="81"/>
            <rFont val="Tahoma"/>
            <family val="2"/>
          </rPr>
          <t xml:space="preserve"> Y</t>
        </r>
        <r>
          <rPr>
            <sz val="8"/>
            <color indexed="81"/>
            <rFont val="Tahoma"/>
          </rPr>
          <t xml:space="preserve"> eingesetzt.</t>
        </r>
      </text>
    </comment>
    <comment ref="G43" authorId="0" shapeId="0">
      <text>
        <r>
          <rPr>
            <sz val="8"/>
            <color indexed="81"/>
            <rFont val="Tahoma"/>
          </rPr>
          <t xml:space="preserve">Kriechteilungsfaktor der Wägezelle
Wenn </t>
        </r>
        <r>
          <rPr>
            <i/>
            <sz val="8"/>
            <color indexed="81"/>
            <rFont val="Tahoma"/>
            <family val="2"/>
          </rPr>
          <t>DR</t>
        </r>
        <r>
          <rPr>
            <sz val="8"/>
            <color indexed="81"/>
            <rFont val="Tahoma"/>
          </rPr>
          <t xml:space="preserve"> oder </t>
        </r>
        <r>
          <rPr>
            <i/>
            <sz val="8"/>
            <color indexed="81"/>
            <rFont val="Tahoma"/>
            <family val="2"/>
          </rPr>
          <t>Z</t>
        </r>
        <r>
          <rPr>
            <sz val="8"/>
            <color indexed="81"/>
            <rFont val="Tahoma"/>
          </rPr>
          <t xml:space="preserve"> nicht angegeben sind (z.B. im Prüfschein nicht genannt), wird </t>
        </r>
        <r>
          <rPr>
            <i/>
            <sz val="8"/>
            <color indexed="81"/>
            <rFont val="Tahoma"/>
            <family val="2"/>
          </rPr>
          <t>n</t>
        </r>
        <r>
          <rPr>
            <vertAlign val="subscript"/>
            <sz val="8"/>
            <color indexed="81"/>
            <rFont val="Tahoma"/>
            <family val="2"/>
          </rPr>
          <t>LC</t>
        </r>
        <r>
          <rPr>
            <sz val="8"/>
            <color indexed="81"/>
            <rFont val="Tahoma"/>
            <family val="2"/>
          </rPr>
          <t xml:space="preserve"> </t>
        </r>
        <r>
          <rPr>
            <sz val="8"/>
            <color indexed="81"/>
            <rFont val="Tahoma"/>
          </rPr>
          <t xml:space="preserve">für </t>
        </r>
        <r>
          <rPr>
            <i/>
            <sz val="8"/>
            <color indexed="81"/>
            <rFont val="Tahoma"/>
            <family val="2"/>
          </rPr>
          <t>Z</t>
        </r>
        <r>
          <rPr>
            <sz val="8"/>
            <color indexed="81"/>
            <rFont val="Tahoma"/>
          </rPr>
          <t xml:space="preserve"> eingesetzt.</t>
        </r>
      </text>
    </comment>
    <comment ref="G44" authorId="0" shapeId="0">
      <text>
        <r>
          <rPr>
            <sz val="8"/>
            <color indexed="81"/>
            <rFont val="Tahoma"/>
            <family val="2"/>
          </rPr>
          <t xml:space="preserve">Rückkehr des Vorlastsignals der Wägezelle
Wenn </t>
        </r>
        <r>
          <rPr>
            <i/>
            <sz val="8"/>
            <color indexed="81"/>
            <rFont val="Tahoma"/>
            <family val="2"/>
          </rPr>
          <t>DR</t>
        </r>
        <r>
          <rPr>
            <sz val="8"/>
            <color indexed="81"/>
            <rFont val="Tahoma"/>
            <family val="2"/>
          </rPr>
          <t xml:space="preserve"> oder </t>
        </r>
        <r>
          <rPr>
            <i/>
            <sz val="8"/>
            <color indexed="81"/>
            <rFont val="Tahoma"/>
            <family val="2"/>
          </rPr>
          <t>Z</t>
        </r>
        <r>
          <rPr>
            <sz val="8"/>
            <color indexed="81"/>
            <rFont val="Tahoma"/>
            <family val="2"/>
          </rPr>
          <t xml:space="preserve"> nicht angegeben sind (z.B. im Prüfschein nicht genannt), wird </t>
        </r>
        <r>
          <rPr>
            <i/>
            <sz val="8"/>
            <color indexed="81"/>
            <rFont val="Tahoma"/>
            <family val="2"/>
          </rPr>
          <t>n</t>
        </r>
        <r>
          <rPr>
            <vertAlign val="subscript"/>
            <sz val="8"/>
            <color indexed="81"/>
            <rFont val="Tahoma"/>
            <family val="2"/>
          </rPr>
          <t>LC</t>
        </r>
        <r>
          <rPr>
            <sz val="8"/>
            <color indexed="81"/>
            <rFont val="Tahoma"/>
            <family val="2"/>
          </rPr>
          <t xml:space="preserve"> für </t>
        </r>
        <r>
          <rPr>
            <i/>
            <sz val="8"/>
            <color indexed="81"/>
            <rFont val="Tahoma"/>
            <family val="2"/>
          </rPr>
          <t>Z</t>
        </r>
        <r>
          <rPr>
            <sz val="8"/>
            <color indexed="81"/>
            <rFont val="Tahoma"/>
            <family val="2"/>
          </rPr>
          <t xml:space="preserve"> eingesetzt.</t>
        </r>
      </text>
    </comment>
    <comment ref="G45" authorId="0" shapeId="0">
      <text>
        <r>
          <rPr>
            <sz val="8"/>
            <color indexed="81"/>
            <rFont val="Tahoma"/>
          </rPr>
          <t xml:space="preserve">Wägezellen-Eingangswiderstand
</t>
        </r>
        <r>
          <rPr>
            <sz val="4"/>
            <color indexed="81"/>
            <rFont val="Tahoma"/>
            <family val="2"/>
          </rPr>
          <t xml:space="preserve">
</t>
        </r>
        <r>
          <rPr>
            <sz val="8"/>
            <color indexed="81"/>
            <rFont val="Tahoma"/>
          </rPr>
          <t xml:space="preserve">Eingangswiderstand einer Wägezelle.
Es sind ggf. </t>
        </r>
        <r>
          <rPr>
            <i/>
            <sz val="8"/>
            <color indexed="81"/>
            <rFont val="Tahoma"/>
            <family val="2"/>
          </rPr>
          <t>N</t>
        </r>
        <r>
          <rPr>
            <sz val="8"/>
            <color indexed="81"/>
            <rFont val="Tahoma"/>
          </rPr>
          <t xml:space="preserve"> Wägezellen parallel geschaltet.
</t>
        </r>
        <r>
          <rPr>
            <i/>
            <sz val="8"/>
            <color indexed="81"/>
            <rFont val="Tahoma"/>
            <family val="2"/>
          </rPr>
          <t>R</t>
        </r>
        <r>
          <rPr>
            <vertAlign val="subscript"/>
            <sz val="8"/>
            <color indexed="81"/>
            <rFont val="Tahoma"/>
            <family val="2"/>
          </rPr>
          <t>LC</t>
        </r>
        <r>
          <rPr>
            <sz val="8"/>
            <color indexed="81"/>
            <rFont val="Tahoma"/>
            <family val="2"/>
          </rPr>
          <t xml:space="preserve"> / </t>
        </r>
        <r>
          <rPr>
            <i/>
            <sz val="8"/>
            <color indexed="81"/>
            <rFont val="Tahoma"/>
            <family val="2"/>
          </rPr>
          <t>N</t>
        </r>
        <r>
          <rPr>
            <sz val="8"/>
            <color indexed="81"/>
            <rFont val="Tahoma"/>
          </rPr>
          <t xml:space="preserve"> muß innerhalb der Grenzen für die an das Auswertegerät anschließbaren Lastwiderstände liegen.
</t>
        </r>
      </text>
    </comment>
    <comment ref="G46" authorId="0" shapeId="0">
      <text>
        <r>
          <rPr>
            <sz val="8"/>
            <color indexed="81"/>
            <rFont val="Tahoma"/>
          </rPr>
          <t>Untere Grenze des Bereichs für die Umgebungstemperatur, wobei die zulässigen Temperaturbereiche der Wägezelle(n) und des Auswertegeräts den Temperaturbereich der Waage überdecken müssen.</t>
        </r>
      </text>
    </comment>
    <comment ref="H46" authorId="0" shapeId="0">
      <text>
        <r>
          <rPr>
            <sz val="8"/>
            <color indexed="81"/>
            <rFont val="Tahoma"/>
          </rPr>
          <t>Obere Grenze des Bereichs für die Umgebungstemperatur, wobei die zulässigen Temperaturbereiche der Wägezelle(n) und des Auswertegeräts den Temperaturbereich der Waage überdecken müssen.</t>
        </r>
      </text>
    </comment>
    <comment ref="G47" authorId="0" shapeId="0">
      <text>
        <r>
          <rPr>
            <sz val="8"/>
            <color indexed="81"/>
            <rFont val="Tahoma"/>
          </rPr>
          <t xml:space="preserve">Bruchteil der Eichfehlergrenzen für die Wägezelle(n) </t>
        </r>
        <r>
          <rPr>
            <i/>
            <sz val="8"/>
            <color indexed="81"/>
            <rFont val="Tahoma"/>
            <family val="2"/>
          </rPr>
          <t>p</t>
        </r>
        <r>
          <rPr>
            <vertAlign val="subscript"/>
            <sz val="8"/>
            <color indexed="81"/>
            <rFont val="Tahoma"/>
            <family val="2"/>
          </rPr>
          <t>LC</t>
        </r>
        <r>
          <rPr>
            <sz val="8"/>
            <color indexed="81"/>
            <rFont val="Tahoma"/>
          </rPr>
          <t xml:space="preserve">. 
0,3 </t>
        </r>
        <r>
          <rPr>
            <sz val="8"/>
            <color indexed="81"/>
            <rFont val="Symbol"/>
            <family val="1"/>
            <charset val="2"/>
          </rPr>
          <t>£</t>
        </r>
        <r>
          <rPr>
            <sz val="8"/>
            <color indexed="81"/>
            <rFont val="Tahoma"/>
          </rPr>
          <t xml:space="preserve"> </t>
        </r>
        <r>
          <rPr>
            <i/>
            <sz val="8"/>
            <color indexed="81"/>
            <rFont val="Tahoma"/>
            <family val="2"/>
          </rPr>
          <t>p</t>
        </r>
        <r>
          <rPr>
            <vertAlign val="subscript"/>
            <sz val="8"/>
            <color indexed="81"/>
            <rFont val="Tahoma"/>
            <family val="2"/>
          </rPr>
          <t>LC</t>
        </r>
        <r>
          <rPr>
            <sz val="8"/>
            <color indexed="81"/>
            <rFont val="Tahoma"/>
          </rPr>
          <t xml:space="preserve"> </t>
        </r>
        <r>
          <rPr>
            <sz val="8"/>
            <color indexed="81"/>
            <rFont val="Symbol"/>
            <family val="1"/>
            <charset val="2"/>
          </rPr>
          <t>£</t>
        </r>
        <r>
          <rPr>
            <sz val="8"/>
            <color indexed="81"/>
            <rFont val="Tahoma"/>
          </rPr>
          <t xml:space="preserve"> 0,8
Falls im Prüfschein der Wägezelle(n) nichts angegeben ist, kann nach DIN EN 45501 Nr. 3.5.4 </t>
        </r>
        <r>
          <rPr>
            <i/>
            <sz val="8"/>
            <color indexed="81"/>
            <rFont val="Tahoma"/>
            <family val="2"/>
          </rPr>
          <t>p</t>
        </r>
        <r>
          <rPr>
            <vertAlign val="subscript"/>
            <sz val="8"/>
            <color indexed="81"/>
            <rFont val="Tahoma"/>
            <family val="2"/>
          </rPr>
          <t>LC</t>
        </r>
        <r>
          <rPr>
            <sz val="8"/>
            <color indexed="81"/>
            <rFont val="Tahoma"/>
          </rPr>
          <t xml:space="preserve"> = 0,7 eingesetzt werden.
</t>
        </r>
      </text>
    </comment>
    <comment ref="G49" authorId="0" shapeId="0">
      <text>
        <r>
          <rPr>
            <sz val="8"/>
            <color indexed="81"/>
            <rFont val="Tahoma"/>
          </rPr>
          <t>Bruchteil der Eichfehlergrenzen für die Verbindungselemente</t>
        </r>
        <r>
          <rPr>
            <i/>
            <sz val="8"/>
            <color indexed="81"/>
            <rFont val="Tahoma"/>
            <family val="2"/>
          </rPr>
          <t xml:space="preserve"> p</t>
        </r>
        <r>
          <rPr>
            <sz val="6"/>
            <color indexed="81"/>
            <rFont val="Tahoma"/>
            <family val="2"/>
          </rPr>
          <t xml:space="preserve">con </t>
        </r>
        <r>
          <rPr>
            <sz val="8"/>
            <color indexed="81"/>
            <rFont val="Tahoma"/>
          </rPr>
          <t xml:space="preserve">.
0,3 </t>
        </r>
        <r>
          <rPr>
            <sz val="8"/>
            <color indexed="81"/>
            <rFont val="Symbol"/>
            <family val="1"/>
            <charset val="2"/>
          </rPr>
          <t>£</t>
        </r>
        <r>
          <rPr>
            <sz val="8"/>
            <color indexed="81"/>
            <rFont val="Tahoma"/>
          </rPr>
          <t xml:space="preserve"> </t>
        </r>
        <r>
          <rPr>
            <i/>
            <sz val="8"/>
            <color indexed="81"/>
            <rFont val="Tahoma"/>
            <family val="2"/>
          </rPr>
          <t>p</t>
        </r>
        <r>
          <rPr>
            <sz val="6"/>
            <color indexed="81"/>
            <rFont val="Tahoma"/>
            <family val="2"/>
          </rPr>
          <t>con</t>
        </r>
        <r>
          <rPr>
            <sz val="8"/>
            <color indexed="81"/>
            <rFont val="Tahoma"/>
          </rPr>
          <t xml:space="preserve"> </t>
        </r>
        <r>
          <rPr>
            <sz val="8"/>
            <color indexed="81"/>
            <rFont val="Symbol"/>
            <family val="1"/>
            <charset val="2"/>
          </rPr>
          <t>£</t>
        </r>
        <r>
          <rPr>
            <sz val="8"/>
            <color indexed="81"/>
            <rFont val="Tahoma"/>
          </rPr>
          <t xml:space="preserve"> 0,8
Für den Anteil aller unbekannten mechanischen sowie elektrischen Verbindungselemente zwischen Lastträger, Wägezelle(n) und Auswertegerät kann nach DIN EN 45501 Nr. 3.5.4 </t>
        </r>
        <r>
          <rPr>
            <i/>
            <sz val="8"/>
            <color indexed="81"/>
            <rFont val="Tahoma"/>
            <family val="2"/>
          </rPr>
          <t>p</t>
        </r>
        <r>
          <rPr>
            <sz val="6"/>
            <color indexed="81"/>
            <rFont val="Tahoma"/>
            <family val="2"/>
          </rPr>
          <t>con</t>
        </r>
        <r>
          <rPr>
            <sz val="8"/>
            <color indexed="81"/>
            <rFont val="Tahoma"/>
          </rPr>
          <t xml:space="preserve"> = 0,5 eingesetzt werden. 
</t>
        </r>
      </text>
    </comment>
  </commentList>
</comments>
</file>

<file path=xl/sharedStrings.xml><?xml version="1.0" encoding="utf-8"?>
<sst xmlns="http://schemas.openxmlformats.org/spreadsheetml/2006/main" count="721" uniqueCount="220">
  <si>
    <t>Klasse</t>
  </si>
  <si>
    <t>-</t>
  </si>
  <si>
    <t>R</t>
  </si>
  <si>
    <t>N</t>
  </si>
  <si>
    <t>DL</t>
  </si>
  <si>
    <t>L</t>
  </si>
  <si>
    <t>m</t>
  </si>
  <si>
    <t>A</t>
  </si>
  <si>
    <t>C</t>
  </si>
  <si>
    <t>Y</t>
  </si>
  <si>
    <t>DR</t>
  </si>
  <si>
    <t>Z</t>
  </si>
  <si>
    <t>Verbindungselemente</t>
  </si>
  <si>
    <t>WZ</t>
  </si>
  <si>
    <t>AWG</t>
  </si>
  <si>
    <t>&amp;</t>
  </si>
  <si>
    <t>+</t>
  </si>
  <si>
    <t>kg</t>
  </si>
  <si>
    <t>° C</t>
  </si>
  <si>
    <r>
      <t>m/mm</t>
    </r>
    <r>
      <rPr>
        <vertAlign val="superscript"/>
        <sz val="10"/>
        <rFont val="Arial"/>
        <family val="2"/>
      </rPr>
      <t>2</t>
    </r>
  </si>
  <si>
    <r>
      <t>mm</t>
    </r>
    <r>
      <rPr>
        <vertAlign val="superscript"/>
        <sz val="10"/>
        <rFont val="Arial"/>
        <family val="2"/>
      </rPr>
      <t>2</t>
    </r>
  </si>
  <si>
    <t>mV/V</t>
  </si>
  <si>
    <t>£</t>
  </si>
  <si>
    <t>³</t>
  </si>
  <si>
    <t>I. O. ?</t>
  </si>
  <si>
    <t>Waage (NSW)</t>
  </si>
  <si>
    <t>Auswertegerät (AWG)</t>
  </si>
  <si>
    <t>Wägezelle(n) (WZ)</t>
  </si>
  <si>
    <t>Eichbehörden der Länder</t>
  </si>
  <si>
    <t xml:space="preserve"> Genauigkeitsklasse</t>
  </si>
  <si>
    <t xml:space="preserve"> Speisespannung für die Wägezelle(n)</t>
  </si>
  <si>
    <t xml:space="preserve"> Mindestmesssignal pro Eichwert</t>
  </si>
  <si>
    <t xml:space="preserve"> Grenzwerte des Lastwiderstandes</t>
  </si>
  <si>
    <t xml:space="preserve"> Grenzen des Temperaturbereichs</t>
  </si>
  <si>
    <t xml:space="preserve"> Bruchteil der Eichfehlergrenze</t>
  </si>
  <si>
    <t xml:space="preserve"> Anschlußart (4- oder 6 Leitertechnik)</t>
  </si>
  <si>
    <t xml:space="preserve"> Höchstlast ( Nennlast )</t>
  </si>
  <si>
    <t xml:space="preserve"> Mindestvorlast</t>
  </si>
  <si>
    <t xml:space="preserve"> Wägezellenkennwert</t>
  </si>
  <si>
    <t xml:space="preserve"> Widerstand der (einzelnen) Wägezelle</t>
  </si>
  <si>
    <t xml:space="preserve"> Kabelquerschnitt</t>
  </si>
  <si>
    <t xml:space="preserve"> Kabellänge</t>
  </si>
  <si>
    <t xml:space="preserve"> Anzahl der Wägezellen</t>
  </si>
  <si>
    <t xml:space="preserve"> Übersetzungsverhältnis</t>
  </si>
  <si>
    <t xml:space="preserve"> Eichwert</t>
  </si>
  <si>
    <t xml:space="preserve"> Höchstlast</t>
  </si>
  <si>
    <t xml:space="preserve"> Hersteller:</t>
  </si>
  <si>
    <t xml:space="preserve"> Typ:</t>
  </si>
  <si>
    <t>gleich oder besser als</t>
  </si>
  <si>
    <t>a) Messtechnische und technische Daten</t>
  </si>
  <si>
    <t>W</t>
  </si>
  <si>
    <t xml:space="preserve"> max. Kabellänge/Kabelquerschnitt</t>
  </si>
  <si>
    <t>Fabrik-Nr.:</t>
  </si>
  <si>
    <t>Bauartzulassung:</t>
  </si>
  <si>
    <t>Zulassungsinhaber:</t>
  </si>
  <si>
    <t>Waagentyp:</t>
  </si>
  <si>
    <t xml:space="preserve"> Prüfbericht/-schein:</t>
  </si>
  <si>
    <t>oder Bauartzulassung:</t>
  </si>
  <si>
    <t>i = 1</t>
  </si>
  <si>
    <t>i = 2</t>
  </si>
  <si>
    <t>i = 3</t>
  </si>
  <si>
    <r>
      <t>(6b) Rückkehr des Vorlastsignals der WZ und kleinster Eichwert e</t>
    </r>
    <r>
      <rPr>
        <vertAlign val="subscript"/>
        <sz val="10"/>
        <rFont val="Arial"/>
        <family val="2"/>
      </rPr>
      <t>1</t>
    </r>
    <r>
      <rPr>
        <sz val="10"/>
        <rFont val="Arial"/>
      </rPr>
      <t xml:space="preserve"> einer Mehrteilungswaage</t>
    </r>
  </si>
  <si>
    <t xml:space="preserve"> Totlast</t>
  </si>
  <si>
    <t>und/oder Bauartzulassung:</t>
  </si>
  <si>
    <t>Anschrift Waagenbaufirma:</t>
  </si>
  <si>
    <t xml:space="preserve"> Einbereichswaage</t>
  </si>
  <si>
    <t xml:space="preserve"> Mehrteilungs- </t>
  </si>
  <si>
    <t xml:space="preserve"> oder Mehrbereichswaage</t>
  </si>
  <si>
    <r>
      <t xml:space="preserve">£ </t>
    </r>
    <r>
      <rPr>
        <sz val="9"/>
        <rFont val="Arial"/>
        <family val="2"/>
      </rPr>
      <t>1</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</si>
  <si>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</si>
  <si>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</si>
  <si>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</si>
  <si>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t xml:space="preserve"> Größte zul. Anzahl der Teilungswerte</t>
  </si>
  <si>
    <t>Anzahl Leiter</t>
  </si>
  <si>
    <t xml:space="preserve"> Rückkehr des Vorlastsignals </t>
  </si>
  <si>
    <t>(1) Genauigkeitsklassen von WZ, AWG und NSW</t>
  </si>
  <si>
    <t>NSW</t>
  </si>
  <si>
    <t>(3) Summe der Quadrate der Fehlergrenzenanteile von Verbindungselementen, AWG und WZ</t>
  </si>
  <si>
    <t>5) Höchstlasten von NSW und WZ</t>
  </si>
  <si>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</si>
  <si>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</si>
  <si>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rPr>
      <t xml:space="preserve"> einer Mehrbereichswaage</t>
    </r>
  </si>
  <si>
    <t>V</t>
  </si>
  <si>
    <r>
      <t>m</t>
    </r>
    <r>
      <rPr>
        <sz val="10"/>
        <rFont val="Arial"/>
        <family val="2"/>
      </rPr>
      <t>V</t>
    </r>
  </si>
  <si>
    <t xml:space="preserve"> Mehrbereichswaage</t>
  </si>
  <si>
    <r>
      <t>(6c) Rückkehr des Vorlastsignals der WZ und kleinster Eichwert e</t>
    </r>
    <r>
      <rPr>
        <vertAlign val="subscript"/>
        <sz val="10"/>
        <rFont val="Arial"/>
        <family val="2"/>
      </rPr>
      <t>1</t>
    </r>
    <r>
      <rPr>
        <sz val="10"/>
        <rFont val="Arial"/>
      </rPr>
      <t xml:space="preserve"> einer Mehrbereichswaage</t>
    </r>
  </si>
  <si>
    <t>IZSR</t>
  </si>
  <si>
    <t>NUD</t>
  </si>
  <si>
    <t xml:space="preserve"> Höchstteilungsfaktor</t>
  </si>
  <si>
    <r>
      <t xml:space="preserve"> Kleinster zulässiger Teilungswert </t>
    </r>
    <r>
      <rPr>
        <b/>
        <sz val="10"/>
        <color indexed="10"/>
        <rFont val="Arial"/>
        <family val="2"/>
      </rPr>
      <t>oder</t>
    </r>
  </si>
  <si>
    <r>
      <t xml:space="preserve"> Kriechteilungsfaktor </t>
    </r>
    <r>
      <rPr>
        <b/>
        <sz val="10"/>
        <color indexed="10"/>
        <rFont val="Arial"/>
        <family val="2"/>
      </rPr>
      <t>oder</t>
    </r>
  </si>
  <si>
    <t xml:space="preserve"> Ecklastzuschlag</t>
  </si>
  <si>
    <t>b) Nachweis der Kompatibilität - Einbereichswaage</t>
  </si>
  <si>
    <t>b) Nachweis der Kompatibilität - Zweibereichswaage</t>
  </si>
  <si>
    <t>b) Nachweis der Kompatibilität - Zweiteilungswaage</t>
  </si>
  <si>
    <t>b) Nachweis der Kompatibilität - Dreiteilungswaage</t>
  </si>
  <si>
    <r>
      <t xml:space="preserve"> Genauigkeitsklasse</t>
    </r>
    <r>
      <rPr>
        <sz val="10"/>
        <rFont val="Times New Roman"/>
        <family val="1"/>
      </rPr>
      <t/>
    </r>
  </si>
  <si>
    <t xml:space="preserve"> Mehrteilungswaage (2)</t>
  </si>
  <si>
    <t xml:space="preserve"> Mehrteilungswaage (3)</t>
  </si>
  <si>
    <t xml:space="preserve"> Mehrteilungwaage (3)</t>
  </si>
  <si>
    <t>Mehrteilungswaage (2)</t>
  </si>
  <si>
    <t>Ausdrucke:</t>
  </si>
  <si>
    <t>Stand:</t>
  </si>
  <si>
    <t xml:space="preserve">Kompatibilitätsnachweis von Modulen </t>
  </si>
  <si>
    <t>Daten,</t>
  </si>
  <si>
    <t>Einbereichswaage</t>
  </si>
  <si>
    <t>Zweiteilungswaage</t>
  </si>
  <si>
    <t>Dreiteilungswaage</t>
  </si>
  <si>
    <t xml:space="preserve">Auswertung für: </t>
  </si>
  <si>
    <t xml:space="preserve">      - Einbereichswaagen</t>
  </si>
  <si>
    <t>Copyright by AA-Waagen</t>
  </si>
  <si>
    <t xml:space="preserve">   - Arbeitsausschuss Waagen -</t>
  </si>
  <si>
    <t>AG-ME Eichbehörden der Länder</t>
  </si>
  <si>
    <t xml:space="preserve"> Mehrbereichswaage (2)</t>
  </si>
  <si>
    <t xml:space="preserve"> Mehrbereichswaage (2) </t>
  </si>
  <si>
    <t xml:space="preserve">      - Zweibereichswaagen</t>
  </si>
  <si>
    <t xml:space="preserve">      - Dreibereichswaagen</t>
  </si>
  <si>
    <t xml:space="preserve">      - Zweiteilungswaagen</t>
  </si>
  <si>
    <t xml:space="preserve">      - Dreiteilungswaagen </t>
  </si>
  <si>
    <t>Zweibereichswaage</t>
  </si>
  <si>
    <t>Dreibereichswaage</t>
  </si>
  <si>
    <t xml:space="preserve"> Mehrbereichswaage (3)</t>
  </si>
  <si>
    <t>b) Nachweis der Kompatibilität - Dreibereichswaage</t>
  </si>
  <si>
    <t>mV</t>
  </si>
  <si>
    <t xml:space="preserve"> Mindesteingangsspannung des AWG</t>
  </si>
  <si>
    <t>(8) Mindesteingangssignal für AWG, Mindestmesssignal pro Eichwert und Berechnung</t>
  </si>
  <si>
    <t>(entlastete Waage)</t>
  </si>
  <si>
    <t xml:space="preserve"> additive Tarahöchstlast</t>
  </si>
  <si>
    <r>
      <t>T</t>
    </r>
    <r>
      <rPr>
        <i/>
        <sz val="12"/>
        <rFont val="Arial"/>
        <family val="2"/>
      </rPr>
      <t>+</t>
    </r>
  </si>
  <si>
    <t>(6d) Totlast des Lastträgers der Waagenbrücke und Mindestvorlast der WZ  in kg</t>
  </si>
  <si>
    <t xml:space="preserve">(8) Mindesteingangssignal für AWG, Mindestmesssignal pro Eichwert und Berechnung </t>
  </si>
  <si>
    <t>Mindesteingangssignal  in  mV</t>
  </si>
  <si>
    <t>(7) Eichwert der NSW und kleinster zulässiger Teilungswert der WZ  in  kg</t>
  </si>
  <si>
    <t>(10) Verlängerungskabel zum Anschluss der WZ: Kabellänge pro Leiterquerschnitt  in  m/mm²</t>
  </si>
  <si>
    <t>(2) Temperaturbereiche von WZ und AWG im Vergleich zum Temperaturbereich der NSW   in ° C</t>
  </si>
  <si>
    <r>
      <t xml:space="preserve">Mindestsignal pro Eichwert in </t>
    </r>
    <r>
      <rPr>
        <sz val="9"/>
        <rFont val="Symbol"/>
        <family val="1"/>
        <charset val="2"/>
      </rPr>
      <t>m</t>
    </r>
    <r>
      <rPr>
        <sz val="9"/>
        <rFont val="Arial"/>
        <family val="2"/>
      </rPr>
      <t>V</t>
    </r>
  </si>
  <si>
    <t xml:space="preserve">(6a) Größte zul. Anzahl der Teilungswerte der WZ und Anzahl der Eichwerte der NSW </t>
  </si>
  <si>
    <t>(4) Größte zul. Anzahl der Teilungswerte des AWG und Anzahl der Eichwerte der NSW</t>
  </si>
  <si>
    <t xml:space="preserve"> Einschaltnullstellbereich</t>
  </si>
  <si>
    <t>an Waagen</t>
  </si>
  <si>
    <r>
      <t>T</t>
    </r>
    <r>
      <rPr>
        <vertAlign val="subscript"/>
        <sz val="10"/>
        <rFont val="Arial"/>
        <family val="2"/>
      </rPr>
      <t>min</t>
    </r>
    <r>
      <rPr>
        <i/>
        <sz val="10"/>
        <rFont val="Arial"/>
        <family val="2"/>
      </rPr>
      <t/>
    </r>
  </si>
  <si>
    <r>
      <t>T</t>
    </r>
    <r>
      <rPr>
        <vertAlign val="subscript"/>
        <sz val="9"/>
        <rFont val="Arial"/>
        <family val="2"/>
      </rPr>
      <t>min</t>
    </r>
  </si>
  <si>
    <r>
      <t>T</t>
    </r>
    <r>
      <rPr>
        <vertAlign val="subscript"/>
        <sz val="9"/>
        <rFont val="Arial"/>
        <family val="2"/>
      </rPr>
      <t>max</t>
    </r>
  </si>
  <si>
    <r>
      <t>p</t>
    </r>
    <r>
      <rPr>
        <vertAlign val="subscript"/>
        <sz val="9"/>
        <rFont val="Arial"/>
        <family val="2"/>
      </rPr>
      <t>con</t>
    </r>
    <r>
      <rPr>
        <vertAlign val="superscript"/>
        <sz val="9"/>
        <rFont val="Arial"/>
        <family val="2"/>
      </rPr>
      <t>2</t>
    </r>
  </si>
  <si>
    <r>
      <t>p</t>
    </r>
    <r>
      <rPr>
        <vertAlign val="subscript"/>
        <sz val="9"/>
        <rFont val="Arial"/>
        <family val="2"/>
      </rPr>
      <t>ind</t>
    </r>
    <r>
      <rPr>
        <vertAlign val="superscript"/>
        <sz val="9"/>
        <rFont val="Arial"/>
        <family val="2"/>
      </rPr>
      <t>2</t>
    </r>
  </si>
  <si>
    <r>
      <t>p</t>
    </r>
    <r>
      <rPr>
        <vertAlign val="subscript"/>
        <sz val="9"/>
        <rFont val="Arial"/>
        <family val="2"/>
      </rPr>
      <t>LC</t>
    </r>
    <r>
      <rPr>
        <vertAlign val="superscript"/>
        <sz val="9"/>
        <rFont val="Arial"/>
        <family val="2"/>
      </rPr>
      <t>2</t>
    </r>
  </si>
  <si>
    <r>
      <t>n</t>
    </r>
    <r>
      <rPr>
        <vertAlign val="subscript"/>
        <sz val="9"/>
        <rFont val="Arial"/>
        <family val="2"/>
      </rPr>
      <t>ind</t>
    </r>
  </si>
  <si>
    <r>
      <t>(</t>
    </r>
    <r>
      <rPr>
        <i/>
        <sz val="9"/>
        <rFont val="Arial"/>
        <family val="2"/>
      </rPr>
      <t>Q</t>
    </r>
    <r>
      <rPr>
        <sz val="9"/>
        <rFont val="Arial"/>
        <family val="2"/>
      </rPr>
      <t>*</t>
    </r>
    <r>
      <rPr>
        <i/>
        <sz val="9"/>
        <rFont val="Arial"/>
        <family val="2"/>
      </rPr>
      <t>Max</t>
    </r>
    <r>
      <rPr>
        <vertAlign val="subscript"/>
        <sz val="9"/>
        <rFont val="Arial"/>
        <family val="2"/>
      </rPr>
      <t>3</t>
    </r>
    <r>
      <rPr>
        <sz val="9"/>
        <rFont val="Arial"/>
        <family val="2"/>
      </rPr>
      <t>*</t>
    </r>
    <r>
      <rPr>
        <i/>
        <sz val="9"/>
        <rFont val="Arial"/>
        <family val="2"/>
      </rPr>
      <t>R</t>
    </r>
    <r>
      <rPr>
        <sz val="9"/>
        <rFont val="Arial"/>
        <family val="2"/>
      </rPr>
      <t>)/</t>
    </r>
    <r>
      <rPr>
        <i/>
        <sz val="9"/>
        <rFont val="Arial"/>
        <family val="2"/>
      </rPr>
      <t>N</t>
    </r>
  </si>
  <si>
    <r>
      <t>E</t>
    </r>
    <r>
      <rPr>
        <vertAlign val="subscript"/>
        <sz val="9"/>
        <rFont val="Arial"/>
        <family val="2"/>
      </rPr>
      <t>max</t>
    </r>
  </si>
  <si>
    <r>
      <t>n</t>
    </r>
    <r>
      <rPr>
        <vertAlign val="subscript"/>
        <sz val="9"/>
        <rFont val="Arial"/>
        <family val="2"/>
      </rPr>
      <t>LC</t>
    </r>
    <r>
      <rPr>
        <i/>
        <sz val="9"/>
        <rFont val="Arial"/>
        <family val="2"/>
      </rPr>
      <t xml:space="preserve"> </t>
    </r>
    <r>
      <rPr>
        <sz val="9"/>
        <rFont val="Arial"/>
        <family val="2"/>
      </rPr>
      <t>oder</t>
    </r>
    <r>
      <rPr>
        <i/>
        <sz val="9"/>
        <rFont val="Arial"/>
        <family val="2"/>
      </rPr>
      <t xml:space="preserve"> Z = 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</si>
  <si>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Max</t>
    </r>
    <r>
      <rPr>
        <vertAlign val="subscript"/>
        <sz val="9"/>
        <rFont val="Arial"/>
        <family val="2"/>
      </rPr>
      <t xml:space="preserve">3 </t>
    </r>
    <r>
      <rPr>
        <sz val="9"/>
        <rFont val="Arial"/>
        <family val="2"/>
      </rPr>
      <t xml:space="preserve">/ </t>
    </r>
    <r>
      <rPr>
        <i/>
        <sz val="9"/>
        <rFont val="Arial"/>
        <family val="2"/>
      </rPr>
      <t>e</t>
    </r>
    <r>
      <rPr>
        <vertAlign val="subscript"/>
        <sz val="9"/>
        <rFont val="Arial"/>
        <family val="2"/>
      </rPr>
      <t>1</t>
    </r>
  </si>
  <si>
    <r>
      <t>DL</t>
    </r>
    <r>
      <rPr>
        <sz val="9"/>
        <rFont val="Arial"/>
        <family val="2"/>
      </rPr>
      <t>*</t>
    </r>
    <r>
      <rPr>
        <i/>
        <sz val="9"/>
        <rFont val="Arial"/>
        <family val="2"/>
      </rPr>
      <t>R</t>
    </r>
    <r>
      <rPr>
        <sz val="9"/>
        <rFont val="Arial"/>
        <family val="2"/>
      </rPr>
      <t>/</t>
    </r>
    <r>
      <rPr>
        <i/>
        <sz val="9"/>
        <rFont val="Arial"/>
        <family val="2"/>
      </rPr>
      <t>N</t>
    </r>
  </si>
  <si>
    <r>
      <t>E</t>
    </r>
    <r>
      <rPr>
        <vertAlign val="subscript"/>
        <sz val="9"/>
        <rFont val="Arial"/>
        <family val="2"/>
      </rPr>
      <t>min</t>
    </r>
  </si>
  <si>
    <r>
      <t>v</t>
    </r>
    <r>
      <rPr>
        <vertAlign val="subscript"/>
        <sz val="9"/>
        <rFont val="Arial"/>
        <family val="2"/>
      </rPr>
      <t>min</t>
    </r>
    <r>
      <rPr>
        <sz val="9"/>
        <rFont val="Arial"/>
        <family val="2"/>
      </rPr>
      <t>=</t>
    </r>
    <r>
      <rPr>
        <i/>
        <sz val="9"/>
        <rFont val="Arial"/>
        <family val="2"/>
      </rPr>
      <t xml:space="preserve"> E</t>
    </r>
    <r>
      <rPr>
        <vertAlign val="subscript"/>
        <sz val="9"/>
        <rFont val="Arial"/>
        <family val="2"/>
      </rPr>
      <t xml:space="preserve">max </t>
    </r>
    <r>
      <rPr>
        <sz val="9"/>
        <rFont val="Arial"/>
        <family val="2"/>
      </rPr>
      <t>/</t>
    </r>
    <r>
      <rPr>
        <i/>
        <sz val="9"/>
        <rFont val="Arial"/>
        <family val="2"/>
      </rPr>
      <t>Y</t>
    </r>
  </si>
  <si>
    <r>
      <t>e</t>
    </r>
    <r>
      <rPr>
        <vertAlign val="subscript"/>
        <sz val="9"/>
        <rFont val="Arial"/>
        <family val="2"/>
      </rPr>
      <t>1</t>
    </r>
    <r>
      <rPr>
        <sz val="9"/>
        <rFont val="Arial"/>
        <family val="2"/>
      </rPr>
      <t>*</t>
    </r>
    <r>
      <rPr>
        <i/>
        <sz val="9"/>
        <rFont val="Arial"/>
      </rPr>
      <t>R</t>
    </r>
    <r>
      <rPr>
        <sz val="9"/>
        <rFont val="Arial"/>
        <family val="2"/>
      </rPr>
      <t xml:space="preserve">/ </t>
    </r>
    <r>
      <rPr>
        <sz val="9"/>
        <rFont val="Symbol"/>
        <family val="1"/>
        <charset val="2"/>
      </rPr>
      <t>Ö</t>
    </r>
    <r>
      <rPr>
        <i/>
        <sz val="9"/>
        <rFont val="Arial"/>
      </rPr>
      <t>N</t>
    </r>
  </si>
  <si>
    <r>
      <t>U</t>
    </r>
    <r>
      <rPr>
        <sz val="9"/>
        <rFont val="Arial"/>
        <family val="2"/>
      </rPr>
      <t xml:space="preserve">= </t>
    </r>
    <r>
      <rPr>
        <i/>
        <sz val="9"/>
        <rFont val="Arial"/>
      </rPr>
      <t>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t>
    </r>
    <r>
      <rPr>
        <i/>
        <sz val="9"/>
        <rFont val="Arial"/>
      </rPr>
      <t>DL</t>
    </r>
    <r>
      <rPr>
        <sz val="9"/>
        <rFont val="Arial"/>
        <family val="2"/>
      </rPr>
      <t>/(</t>
    </r>
    <r>
      <rPr>
        <i/>
        <sz val="9"/>
        <rFont val="Arial"/>
      </rPr>
      <t>E</t>
    </r>
    <r>
      <rPr>
        <vertAlign val="subscript"/>
        <sz val="9"/>
        <rFont val="Arial"/>
        <family val="2"/>
      </rPr>
      <t>max *</t>
    </r>
    <r>
      <rPr>
        <i/>
        <sz val="9"/>
        <rFont val="Arial"/>
      </rPr>
      <t>N</t>
    </r>
    <r>
      <rPr>
        <sz val="9"/>
        <rFont val="Arial"/>
        <family val="2"/>
      </rPr>
      <t>)</t>
    </r>
  </si>
  <si>
    <r>
      <t>U</t>
    </r>
    <r>
      <rPr>
        <sz val="9"/>
        <rFont val="Arial"/>
        <family val="2"/>
      </rPr>
      <t xml:space="preserve">= </t>
    </r>
    <r>
      <rPr>
        <i/>
        <sz val="9"/>
        <rFont val="Arial"/>
      </rPr>
      <t>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t>
    </r>
    <r>
      <rPr>
        <i/>
        <sz val="9"/>
        <rFont val="Arial"/>
      </rPr>
      <t>DL</t>
    </r>
    <r>
      <rPr>
        <sz val="9"/>
        <rFont val="Arial"/>
        <family val="2"/>
      </rPr>
      <t>/(</t>
    </r>
    <r>
      <rPr>
        <i/>
        <sz val="9"/>
        <rFont val="Arial"/>
      </rPr>
      <t>E</t>
    </r>
    <r>
      <rPr>
        <vertAlign val="subscript"/>
        <sz val="9"/>
        <rFont val="Arial"/>
        <family val="2"/>
      </rPr>
      <t xml:space="preserve">max </t>
    </r>
    <r>
      <rPr>
        <sz val="9"/>
        <rFont val="Arial"/>
        <family val="2"/>
      </rPr>
      <t>*</t>
    </r>
    <r>
      <rPr>
        <i/>
        <sz val="9"/>
        <rFont val="Arial"/>
      </rPr>
      <t>N</t>
    </r>
    <r>
      <rPr>
        <sz val="9"/>
        <rFont val="Arial"/>
        <family val="2"/>
      </rPr>
      <t>)</t>
    </r>
  </si>
  <si>
    <r>
      <t>D</t>
    </r>
    <r>
      <rPr>
        <i/>
        <sz val="9"/>
        <rFont val="Arial"/>
      </rPr>
      <t>u</t>
    </r>
    <r>
      <rPr>
        <sz val="9"/>
        <rFont val="Arial"/>
        <family val="2"/>
      </rPr>
      <t xml:space="preserve"> =</t>
    </r>
    <r>
      <rPr>
        <i/>
        <sz val="9"/>
        <rFont val="Arial"/>
      </rPr>
      <t xml:space="preserve"> 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t>
    </r>
    <r>
      <rPr>
        <i/>
        <sz val="9"/>
        <rFont val="Arial"/>
      </rPr>
      <t>e</t>
    </r>
    <r>
      <rPr>
        <sz val="9"/>
        <rFont val="Arial"/>
        <family val="2"/>
      </rPr>
      <t>/(</t>
    </r>
    <r>
      <rPr>
        <i/>
        <sz val="9"/>
        <rFont val="Arial"/>
      </rPr>
      <t>E</t>
    </r>
    <r>
      <rPr>
        <vertAlign val="subscript"/>
        <sz val="9"/>
        <rFont val="Arial"/>
        <family val="2"/>
      </rPr>
      <t>max *</t>
    </r>
    <r>
      <rPr>
        <i/>
        <sz val="9"/>
        <rFont val="Arial"/>
      </rPr>
      <t>N</t>
    </r>
    <r>
      <rPr>
        <sz val="9"/>
        <rFont val="Arial"/>
        <family val="2"/>
      </rPr>
      <t>)</t>
    </r>
  </si>
  <si>
    <r>
      <t>U</t>
    </r>
    <r>
      <rPr>
        <vertAlign val="subscript"/>
        <sz val="9"/>
        <rFont val="Arial"/>
        <family val="2"/>
      </rPr>
      <t>min</t>
    </r>
  </si>
  <si>
    <r>
      <t>D</t>
    </r>
    <r>
      <rPr>
        <i/>
        <sz val="9"/>
        <rFont val="Arial"/>
      </rPr>
      <t>u</t>
    </r>
    <r>
      <rPr>
        <vertAlign val="subscript"/>
        <sz val="9"/>
        <rFont val="Arial"/>
        <family val="2"/>
      </rPr>
      <t>min</t>
    </r>
  </si>
  <si>
    <r>
      <t>R</t>
    </r>
    <r>
      <rPr>
        <vertAlign val="subscript"/>
        <sz val="9"/>
        <rFont val="Arial"/>
        <family val="2"/>
      </rPr>
      <t>Lmin</t>
    </r>
  </si>
  <si>
    <r>
      <t>R</t>
    </r>
    <r>
      <rPr>
        <vertAlign val="subscript"/>
        <sz val="9"/>
        <rFont val="Arial"/>
        <family val="2"/>
      </rPr>
      <t xml:space="preserve">LC </t>
    </r>
    <r>
      <rPr>
        <sz val="9"/>
        <rFont val="Arial"/>
        <family val="2"/>
      </rPr>
      <t>/</t>
    </r>
    <r>
      <rPr>
        <i/>
        <sz val="9"/>
        <rFont val="Arial"/>
        <family val="2"/>
      </rPr>
      <t xml:space="preserve"> N</t>
    </r>
  </si>
  <si>
    <r>
      <t>R</t>
    </r>
    <r>
      <rPr>
        <vertAlign val="subscript"/>
        <sz val="9"/>
        <rFont val="Arial"/>
        <family val="2"/>
      </rPr>
      <t>Lmax</t>
    </r>
  </si>
  <si>
    <r>
      <t>(</t>
    </r>
    <r>
      <rPr>
        <i/>
        <sz val="9"/>
        <rFont val="Arial"/>
        <family val="2"/>
      </rPr>
      <t>L</t>
    </r>
    <r>
      <rPr>
        <sz val="9"/>
        <rFont val="Arial"/>
        <family val="2"/>
      </rPr>
      <t>/</t>
    </r>
    <r>
      <rPr>
        <i/>
        <sz val="9"/>
        <rFont val="Arial"/>
        <family val="2"/>
      </rPr>
      <t>A</t>
    </r>
    <r>
      <rPr>
        <sz val="9"/>
        <rFont val="Arial"/>
        <family val="2"/>
      </rPr>
      <t>)</t>
    </r>
  </si>
  <si>
    <r>
      <t>(</t>
    </r>
    <r>
      <rPr>
        <i/>
        <sz val="9"/>
        <rFont val="Arial"/>
        <family val="2"/>
      </rPr>
      <t>L</t>
    </r>
    <r>
      <rPr>
        <sz val="9"/>
        <rFont val="Arial"/>
        <family val="2"/>
      </rPr>
      <t>/</t>
    </r>
    <r>
      <rPr>
        <i/>
        <sz val="9"/>
        <rFont val="Arial"/>
        <family val="2"/>
      </rPr>
      <t>A</t>
    </r>
    <r>
      <rPr>
        <sz val="9"/>
        <rFont val="Arial"/>
        <family val="2"/>
      </rPr>
      <t>)</t>
    </r>
    <r>
      <rPr>
        <vertAlign val="subscript"/>
        <sz val="9"/>
        <rFont val="Arial"/>
        <family val="2"/>
      </rPr>
      <t>max</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</si>
  <si>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i/>
        <sz val="11"/>
        <rFont val="Arial"/>
        <family val="2"/>
      </rPr>
      <t>+</t>
    </r>
    <r>
      <rPr>
        <sz val="9"/>
        <rFont val="Arial"/>
        <family val="2"/>
      </rPr>
      <t>)/</t>
    </r>
    <r>
      <rPr>
        <i/>
        <sz val="9"/>
        <rFont val="Arial"/>
        <family val="2"/>
      </rPr>
      <t>Max</t>
    </r>
    <r>
      <rPr>
        <vertAlign val="subscript"/>
        <sz val="9"/>
        <rFont val="Arial"/>
        <family val="2"/>
      </rPr>
      <t>3</t>
    </r>
    <r>
      <rPr>
        <sz val="9"/>
        <rFont val="Arial"/>
        <family val="2"/>
      </rPr>
      <t xml:space="preserve"> =</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</si>
  <si>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vertAlign val="subscript"/>
        <sz val="9"/>
        <rFont val="Arial"/>
        <family val="2"/>
      </rPr>
      <t>2</t>
    </r>
    <r>
      <rPr>
        <sz val="9"/>
        <rFont val="Arial"/>
        <family val="2"/>
      </rPr>
      <t xml:space="preserve"> =</t>
    </r>
  </si>
  <si>
    <r>
      <t>(</t>
    </r>
    <r>
      <rPr>
        <i/>
        <sz val="9"/>
        <rFont val="Arial"/>
        <family val="2"/>
      </rPr>
      <t>Q</t>
    </r>
    <r>
      <rPr>
        <sz val="9"/>
        <rFont val="Arial"/>
        <family val="2"/>
      </rPr>
      <t>*</t>
    </r>
    <r>
      <rPr>
        <i/>
        <sz val="9"/>
        <rFont val="Arial"/>
        <family val="2"/>
      </rPr>
      <t>Max</t>
    </r>
    <r>
      <rPr>
        <vertAlign val="subscript"/>
        <sz val="9"/>
        <rFont val="Arial"/>
        <family val="2"/>
      </rPr>
      <t>2</t>
    </r>
    <r>
      <rPr>
        <sz val="9"/>
        <rFont val="Arial"/>
        <family val="2"/>
      </rPr>
      <t>*</t>
    </r>
    <r>
      <rPr>
        <i/>
        <sz val="9"/>
        <rFont val="Arial"/>
        <family val="2"/>
      </rPr>
      <t>R</t>
    </r>
    <r>
      <rPr>
        <sz val="9"/>
        <rFont val="Arial"/>
        <family val="2"/>
      </rPr>
      <t>)/</t>
    </r>
    <r>
      <rPr>
        <i/>
        <sz val="9"/>
        <rFont val="Arial"/>
        <family val="2"/>
      </rPr>
      <t>N</t>
    </r>
  </si>
  <si>
    <r>
      <t>n</t>
    </r>
    <r>
      <rPr>
        <vertAlign val="subscript"/>
        <sz val="9"/>
        <rFont val="Arial"/>
        <family val="2"/>
      </rPr>
      <t>LC</t>
    </r>
  </si>
  <si>
    <r>
      <t>n</t>
    </r>
    <r>
      <rPr>
        <vertAlign val="subscript"/>
        <sz val="9"/>
        <rFont val="Arial"/>
        <family val="2"/>
      </rPr>
      <t>LC</t>
    </r>
    <r>
      <rPr>
        <sz val="9"/>
        <rFont val="Arial"/>
        <family val="2"/>
      </rPr>
      <t xml:space="preserve"> oder </t>
    </r>
    <r>
      <rPr>
        <i/>
        <sz val="9"/>
        <rFont val="Arial"/>
        <family val="2"/>
      </rPr>
      <t>Z</t>
    </r>
    <r>
      <rPr>
        <sz val="9"/>
        <rFont val="Arial"/>
        <family val="2"/>
      </rPr>
      <t xml:space="preserve"> =</t>
    </r>
    <r>
      <rPr>
        <i/>
        <sz val="9"/>
        <rFont val="Arial"/>
        <family val="2"/>
      </rPr>
      <t xml:space="preserve"> 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</si>
  <si>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Max</t>
    </r>
    <r>
      <rPr>
        <vertAlign val="subscript"/>
        <sz val="9"/>
        <rFont val="Arial"/>
        <family val="2"/>
      </rPr>
      <t xml:space="preserve">2 </t>
    </r>
    <r>
      <rPr>
        <sz val="9"/>
        <rFont val="Arial"/>
        <family val="2"/>
      </rPr>
      <t xml:space="preserve">/ </t>
    </r>
    <r>
      <rPr>
        <i/>
        <sz val="9"/>
        <rFont val="Arial"/>
        <family val="2"/>
      </rPr>
      <t>e</t>
    </r>
    <r>
      <rPr>
        <vertAlign val="subscript"/>
        <sz val="9"/>
        <rFont val="Arial"/>
        <family val="2"/>
      </rPr>
      <t>1</t>
    </r>
  </si>
  <si>
    <r>
      <t>e</t>
    </r>
    <r>
      <rPr>
        <vertAlign val="subscript"/>
        <sz val="9"/>
        <rFont val="Arial"/>
        <family val="2"/>
      </rPr>
      <t>1</t>
    </r>
    <r>
      <rPr>
        <sz val="9"/>
        <rFont val="Arial"/>
        <family val="2"/>
      </rPr>
      <t>*</t>
    </r>
    <r>
      <rPr>
        <i/>
        <sz val="9"/>
        <rFont val="Arial"/>
      </rPr>
      <t>R</t>
    </r>
    <r>
      <rPr>
        <sz val="9"/>
        <rFont val="Arial"/>
      </rPr>
      <t xml:space="preserve">/ </t>
    </r>
    <r>
      <rPr>
        <sz val="9"/>
        <rFont val="Symbol"/>
        <family val="1"/>
        <charset val="2"/>
      </rPr>
      <t>Ö</t>
    </r>
    <r>
      <rPr>
        <i/>
        <sz val="9"/>
        <rFont val="Arial"/>
      </rPr>
      <t>N</t>
    </r>
  </si>
  <si>
    <r>
      <t>v</t>
    </r>
    <r>
      <rPr>
        <vertAlign val="subscript"/>
        <sz val="9"/>
        <rFont val="Arial"/>
        <family val="2"/>
      </rPr>
      <t xml:space="preserve">min </t>
    </r>
    <r>
      <rPr>
        <sz val="9"/>
        <rFont val="Arial"/>
        <family val="2"/>
      </rPr>
      <t>=</t>
    </r>
    <r>
      <rPr>
        <i/>
        <sz val="9"/>
        <rFont val="Arial"/>
        <family val="2"/>
      </rPr>
      <t xml:space="preserve"> E</t>
    </r>
    <r>
      <rPr>
        <vertAlign val="subscript"/>
        <sz val="9"/>
        <rFont val="Arial"/>
        <family val="2"/>
      </rPr>
      <t xml:space="preserve">max </t>
    </r>
    <r>
      <rPr>
        <sz val="9"/>
        <rFont val="Arial"/>
        <family val="2"/>
      </rPr>
      <t>/</t>
    </r>
    <r>
      <rPr>
        <i/>
        <sz val="9"/>
        <rFont val="Arial"/>
        <family val="2"/>
      </rPr>
      <t>Y</t>
    </r>
  </si>
  <si>
    <r>
      <t>n</t>
    </r>
    <r>
      <rPr>
        <vertAlign val="subscript"/>
        <sz val="9"/>
        <rFont val="Arial"/>
        <family val="2"/>
      </rPr>
      <t xml:space="preserve">(i) </t>
    </r>
    <r>
      <rPr>
        <sz val="9"/>
        <rFont val="Arial"/>
        <family val="2"/>
      </rPr>
      <t xml:space="preserve">= </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</si>
  <si>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D</t>
    </r>
    <r>
      <rPr>
        <i/>
        <sz val="9"/>
        <rFont val="Arial"/>
      </rPr>
      <t>u</t>
    </r>
    <r>
      <rPr>
        <sz val="9"/>
        <rFont val="Arial"/>
        <family val="2"/>
      </rPr>
      <t xml:space="preserve"> = </t>
    </r>
    <r>
      <rPr>
        <i/>
        <sz val="9"/>
        <rFont val="Arial"/>
      </rPr>
      <t>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t>
    </r>
    <r>
      <rPr>
        <i/>
        <sz val="9"/>
        <rFont val="Arial"/>
      </rPr>
      <t>e</t>
    </r>
    <r>
      <rPr>
        <sz val="9"/>
        <rFont val="Arial"/>
        <family val="2"/>
      </rPr>
      <t>/(</t>
    </r>
    <r>
      <rPr>
        <i/>
        <sz val="9"/>
        <rFont val="Arial"/>
      </rPr>
      <t>E</t>
    </r>
    <r>
      <rPr>
        <vertAlign val="subscript"/>
        <sz val="9"/>
        <rFont val="Arial"/>
        <family val="2"/>
      </rPr>
      <t>max *</t>
    </r>
    <r>
      <rPr>
        <i/>
        <sz val="9"/>
        <rFont val="Arial"/>
      </rPr>
      <t>N</t>
    </r>
    <r>
      <rPr>
        <sz val="9"/>
        <rFont val="Arial"/>
        <family val="2"/>
      </rPr>
      <t>)</t>
    </r>
  </si>
  <si>
    <r>
      <t>U</t>
    </r>
    <r>
      <rPr>
        <sz val="9"/>
        <rFont val="Arial"/>
        <family val="2"/>
      </rPr>
      <t xml:space="preserve">= </t>
    </r>
    <r>
      <rPr>
        <i/>
        <sz val="9"/>
        <rFont val="Arial"/>
      </rPr>
      <t>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t>
    </r>
    <r>
      <rPr>
        <i/>
        <sz val="9"/>
        <rFont val="Arial"/>
      </rPr>
      <t>DL</t>
    </r>
    <r>
      <rPr>
        <sz val="9"/>
        <rFont val="Arial"/>
        <family val="2"/>
      </rPr>
      <t>/(</t>
    </r>
    <r>
      <rPr>
        <i/>
        <sz val="9"/>
        <rFont val="Arial"/>
      </rPr>
      <t>E</t>
    </r>
    <r>
      <rPr>
        <vertAlign val="subscript"/>
        <sz val="9"/>
        <rFont val="Arial"/>
        <family val="2"/>
      </rPr>
      <t>max</t>
    </r>
    <r>
      <rPr>
        <sz val="9"/>
        <rFont val="Arial"/>
        <family val="2"/>
      </rPr>
      <t xml:space="preserve"> *</t>
    </r>
    <r>
      <rPr>
        <i/>
        <sz val="9"/>
        <rFont val="Arial"/>
      </rPr>
      <t>N</t>
    </r>
    <r>
      <rPr>
        <sz val="9"/>
        <rFont val="Arial"/>
        <family val="2"/>
      </rPr>
      <t>)</t>
    </r>
  </si>
  <si>
    <r>
      <t>D</t>
    </r>
    <r>
      <rPr>
        <i/>
        <sz val="9"/>
        <rFont val="Arial"/>
      </rPr>
      <t>u</t>
    </r>
    <r>
      <rPr>
        <sz val="9"/>
        <rFont val="Arial"/>
        <family val="2"/>
      </rPr>
      <t xml:space="preserve"> = </t>
    </r>
    <r>
      <rPr>
        <i/>
        <sz val="9"/>
        <rFont val="Arial"/>
      </rPr>
      <t>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t>
    </r>
    <r>
      <rPr>
        <i/>
        <sz val="9"/>
        <rFont val="Arial"/>
      </rPr>
      <t>e</t>
    </r>
    <r>
      <rPr>
        <sz val="9"/>
        <rFont val="Arial"/>
        <family val="2"/>
      </rPr>
      <t>/(</t>
    </r>
    <r>
      <rPr>
        <i/>
        <sz val="9"/>
        <rFont val="Arial"/>
      </rPr>
      <t>E</t>
    </r>
    <r>
      <rPr>
        <vertAlign val="subscript"/>
        <sz val="9"/>
        <rFont val="Arial"/>
        <family val="2"/>
      </rPr>
      <t>max</t>
    </r>
    <r>
      <rPr>
        <sz val="9"/>
        <rFont val="Arial"/>
        <family val="2"/>
      </rPr>
      <t xml:space="preserve"> *</t>
    </r>
    <r>
      <rPr>
        <i/>
        <sz val="9"/>
        <rFont val="Arial"/>
      </rPr>
      <t>N</t>
    </r>
    <r>
      <rPr>
        <sz val="9"/>
        <rFont val="Arial"/>
        <family val="2"/>
      </rPr>
      <t>)</t>
    </r>
  </si>
  <si>
    <r>
      <t>R</t>
    </r>
    <r>
      <rPr>
        <vertAlign val="subscript"/>
        <sz val="9"/>
        <rFont val="Arial"/>
        <family val="2"/>
      </rPr>
      <t xml:space="preserve">LC </t>
    </r>
    <r>
      <rPr>
        <sz val="9"/>
        <rFont val="Arial"/>
        <family val="2"/>
      </rPr>
      <t xml:space="preserve">/ </t>
    </r>
    <r>
      <rPr>
        <i/>
        <sz val="9"/>
        <rFont val="Arial"/>
        <family val="2"/>
      </rPr>
      <t>N</t>
    </r>
  </si>
  <si>
    <r>
      <t>n</t>
    </r>
    <r>
      <rPr>
        <vertAlign val="subscript"/>
        <sz val="9"/>
        <rFont val="Arial"/>
        <family val="2"/>
      </rPr>
      <t xml:space="preserve">(i) </t>
    </r>
    <r>
      <rPr>
        <sz val="9"/>
        <rFont val="Arial"/>
        <family val="2"/>
      </rPr>
      <t>=</t>
    </r>
    <r>
      <rPr>
        <i/>
        <sz val="9"/>
        <rFont val="Arial"/>
        <family val="2"/>
      </rPr>
      <t xml:space="preserve"> 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</si>
  <si>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vertAlign val="subscript"/>
        <sz val="9"/>
        <rFont val="Arial"/>
        <family val="2"/>
      </rPr>
      <t>3</t>
    </r>
    <r>
      <rPr>
        <sz val="9"/>
        <rFont val="Arial"/>
        <family val="2"/>
      </rPr>
      <t xml:space="preserve"> =</t>
    </r>
  </si>
  <si>
    <r>
      <t>n</t>
    </r>
    <r>
      <rPr>
        <vertAlign val="subscript"/>
        <sz val="9"/>
        <rFont val="Arial"/>
        <family val="2"/>
      </rPr>
      <t>LC</t>
    </r>
    <r>
      <rPr>
        <sz val="9"/>
        <rFont val="Arial"/>
        <family val="2"/>
      </rPr>
      <t xml:space="preserve"> oder </t>
    </r>
    <r>
      <rPr>
        <i/>
        <sz val="9"/>
        <rFont val="Arial"/>
        <family val="2"/>
      </rPr>
      <t>Z</t>
    </r>
    <r>
      <rPr>
        <sz val="9"/>
        <rFont val="Arial"/>
        <family val="2"/>
      </rPr>
      <t xml:space="preserve"> = </t>
    </r>
    <r>
      <rPr>
        <i/>
        <sz val="9"/>
        <rFont val="Arial"/>
        <family val="2"/>
      </rPr>
      <t>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</si>
  <si>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0,4*</t>
    </r>
    <r>
      <rPr>
        <i/>
        <sz val="9"/>
        <rFont val="Arial"/>
        <family val="2"/>
      </rPr>
      <t>Max</t>
    </r>
    <r>
      <rPr>
        <vertAlign val="subscript"/>
        <sz val="9"/>
        <rFont val="Arial"/>
        <family val="2"/>
      </rPr>
      <t xml:space="preserve">3 </t>
    </r>
    <r>
      <rPr>
        <sz val="9"/>
        <rFont val="Arial"/>
        <family val="2"/>
      </rPr>
      <t>/</t>
    </r>
    <r>
      <rPr>
        <i/>
        <sz val="9"/>
        <rFont val="Arial"/>
        <family val="2"/>
      </rPr>
      <t>e</t>
    </r>
    <r>
      <rPr>
        <vertAlign val="subscript"/>
        <sz val="9"/>
        <rFont val="Arial"/>
        <family val="2"/>
      </rPr>
      <t>1</t>
    </r>
  </si>
  <si>
    <r>
      <t>v</t>
    </r>
    <r>
      <rPr>
        <vertAlign val="subscript"/>
        <sz val="9"/>
        <rFont val="Arial"/>
        <family val="2"/>
      </rPr>
      <t xml:space="preserve">min </t>
    </r>
    <r>
      <rPr>
        <sz val="9"/>
        <rFont val="Arial"/>
        <family val="2"/>
      </rPr>
      <t xml:space="preserve">= </t>
    </r>
    <r>
      <rPr>
        <i/>
        <sz val="9"/>
        <rFont val="Arial"/>
        <family val="2"/>
      </rPr>
      <t>E</t>
    </r>
    <r>
      <rPr>
        <vertAlign val="subscript"/>
        <sz val="9"/>
        <rFont val="Arial"/>
        <family val="2"/>
      </rPr>
      <t xml:space="preserve">max </t>
    </r>
    <r>
      <rPr>
        <sz val="9"/>
        <rFont val="Arial"/>
        <family val="2"/>
      </rPr>
      <t>/</t>
    </r>
    <r>
      <rPr>
        <i/>
        <sz val="9"/>
        <rFont val="Arial"/>
        <family val="2"/>
      </rPr>
      <t>Y</t>
    </r>
  </si>
  <si>
    <r>
      <t>D</t>
    </r>
    <r>
      <rPr>
        <i/>
        <sz val="9"/>
        <rFont val="Arial"/>
      </rPr>
      <t>u</t>
    </r>
    <r>
      <rPr>
        <sz val="9"/>
        <rFont val="Arial"/>
        <family val="2"/>
      </rPr>
      <t xml:space="preserve"> = </t>
    </r>
    <r>
      <rPr>
        <i/>
        <sz val="9"/>
        <rFont val="Arial"/>
      </rPr>
      <t>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*e/(</t>
    </r>
    <r>
      <rPr>
        <i/>
        <sz val="9"/>
        <rFont val="Arial"/>
      </rPr>
      <t>E</t>
    </r>
    <r>
      <rPr>
        <vertAlign val="subscript"/>
        <sz val="9"/>
        <rFont val="Arial"/>
        <family val="2"/>
      </rPr>
      <t>max *</t>
    </r>
    <r>
      <rPr>
        <i/>
        <sz val="9"/>
        <rFont val="Arial"/>
      </rPr>
      <t>N</t>
    </r>
    <r>
      <rPr>
        <sz val="9"/>
        <rFont val="Arial"/>
        <family val="2"/>
      </rPr>
      <t>)</t>
    </r>
  </si>
  <si>
    <r>
      <t>n</t>
    </r>
    <r>
      <rPr>
        <vertAlign val="subscript"/>
        <sz val="9"/>
        <rFont val="Arial"/>
        <family val="2"/>
      </rPr>
      <t xml:space="preserve">(i) </t>
    </r>
    <r>
      <rPr>
        <sz val="9"/>
        <rFont val="Arial"/>
        <family val="2"/>
      </rPr>
      <t>=</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</si>
  <si>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(6c) Rückkehr des Vorlastsignals der WZ und kleinster Eichwert</t>
    </r>
    <r>
      <rPr>
        <i/>
        <sz val="10"/>
        <rFont val="Arial"/>
        <family val="2"/>
      </rPr>
      <t xml:space="preserve"> e</t>
    </r>
    <r>
      <rPr>
        <vertAlign val="subscript"/>
        <sz val="10"/>
        <rFont val="Arial"/>
        <family val="2"/>
      </rPr>
      <t>1</t>
    </r>
    <r>
      <rPr>
        <sz val="10"/>
        <rFont val="Arial"/>
      </rPr>
      <t xml:space="preserve"> einer Mehrbereichswaage</t>
    </r>
  </si>
  <si>
    <r>
      <t xml:space="preserve">(6c) Rückkehr des Vorlastsignals der WZ und kleinster Eichwert </t>
    </r>
    <r>
      <rPr>
        <i/>
        <sz val="10"/>
        <rFont val="Arial"/>
        <family val="2"/>
      </rPr>
      <t>e</t>
    </r>
    <r>
      <rPr>
        <vertAlign val="subscript"/>
        <sz val="10"/>
        <rFont val="Arial"/>
        <family val="2"/>
      </rPr>
      <t>1</t>
    </r>
    <r>
      <rPr>
        <sz val="10"/>
        <rFont val="Arial"/>
      </rPr>
      <t xml:space="preserve"> einer Mehrbereichswaage</t>
    </r>
  </si>
  <si>
    <r>
      <t>0,4*</t>
    </r>
    <r>
      <rPr>
        <i/>
        <sz val="9"/>
        <rFont val="Arial"/>
        <family val="2"/>
      </rPr>
      <t>Max</t>
    </r>
    <r>
      <rPr>
        <vertAlign val="subscript"/>
        <sz val="9"/>
        <rFont val="Arial"/>
        <family val="2"/>
      </rPr>
      <t xml:space="preserve">2 </t>
    </r>
    <r>
      <rPr>
        <sz val="9"/>
        <rFont val="Arial"/>
        <family val="2"/>
      </rPr>
      <t>/</t>
    </r>
    <r>
      <rPr>
        <i/>
        <sz val="9"/>
        <rFont val="Arial"/>
        <family val="2"/>
      </rPr>
      <t>e</t>
    </r>
    <r>
      <rPr>
        <vertAlign val="subscript"/>
        <sz val="9"/>
        <rFont val="Arial"/>
        <family val="2"/>
      </rPr>
      <t>1</t>
    </r>
  </si>
  <si>
    <r>
      <t xml:space="preserve">Last-Korrekturfaktor: </t>
    </r>
    <r>
      <rPr>
        <i/>
        <sz val="9"/>
        <rFont val="Arial"/>
        <family val="2"/>
      </rPr>
      <t>Q</t>
    </r>
    <r>
      <rPr>
        <sz val="9"/>
        <rFont val="Arial"/>
        <family val="2"/>
      </rPr>
      <t xml:space="preserve"> = (</t>
    </r>
    <r>
      <rPr>
        <i/>
        <sz val="9"/>
        <rFont val="Arial"/>
        <family val="2"/>
      </rPr>
      <t>Max</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sz val="9"/>
        <rFont val="Arial"/>
        <family val="2"/>
      </rPr>
      <t xml:space="preserve"> =</t>
    </r>
  </si>
  <si>
    <r>
      <t>n</t>
    </r>
    <r>
      <rPr>
        <sz val="9"/>
        <rFont val="Arial"/>
        <family val="2"/>
      </rPr>
      <t xml:space="preserve">= </t>
    </r>
    <r>
      <rPr>
        <i/>
        <sz val="9"/>
        <rFont val="Arial"/>
        <family val="2"/>
      </rPr>
      <t>Max</t>
    </r>
    <r>
      <rPr>
        <sz val="9"/>
        <rFont val="Arial"/>
        <family val="2"/>
      </rPr>
      <t xml:space="preserve">/ </t>
    </r>
    <r>
      <rPr>
        <i/>
        <sz val="9"/>
        <rFont val="Arial"/>
        <family val="2"/>
      </rPr>
      <t>e</t>
    </r>
  </si>
  <si>
    <r>
      <t>(</t>
    </r>
    <r>
      <rPr>
        <i/>
        <sz val="9"/>
        <rFont val="Arial"/>
        <family val="2"/>
      </rPr>
      <t>Q</t>
    </r>
    <r>
      <rPr>
        <sz val="9"/>
        <rFont val="Arial"/>
        <family val="2"/>
      </rPr>
      <t>*</t>
    </r>
    <r>
      <rPr>
        <i/>
        <sz val="9"/>
        <rFont val="Arial"/>
        <family val="2"/>
      </rPr>
      <t>Max</t>
    </r>
    <r>
      <rPr>
        <sz val="9"/>
        <rFont val="Arial"/>
        <family val="2"/>
      </rPr>
      <t>*</t>
    </r>
    <r>
      <rPr>
        <i/>
        <sz val="9"/>
        <rFont val="Arial"/>
        <family val="2"/>
      </rPr>
      <t>R</t>
    </r>
    <r>
      <rPr>
        <sz val="9"/>
        <rFont val="Arial"/>
        <family val="2"/>
      </rPr>
      <t>)/</t>
    </r>
    <r>
      <rPr>
        <i/>
        <sz val="9"/>
        <rFont val="Arial"/>
        <family val="2"/>
      </rPr>
      <t>N</t>
    </r>
  </si>
  <si>
    <r>
      <t>e</t>
    </r>
    <r>
      <rPr>
        <sz val="9"/>
        <rFont val="Arial"/>
        <family val="2"/>
      </rPr>
      <t>*</t>
    </r>
    <r>
      <rPr>
        <i/>
        <sz val="9"/>
        <rFont val="Arial"/>
      </rPr>
      <t>R</t>
    </r>
    <r>
      <rPr>
        <sz val="9"/>
        <rFont val="Arial"/>
      </rPr>
      <t xml:space="preserve">/ </t>
    </r>
    <r>
      <rPr>
        <sz val="9"/>
        <rFont val="Symbol"/>
        <family val="1"/>
        <charset val="2"/>
      </rPr>
      <t>Ö</t>
    </r>
    <r>
      <rPr>
        <i/>
        <sz val="9"/>
        <rFont val="Arial"/>
      </rPr>
      <t>N</t>
    </r>
  </si>
  <si>
    <r>
      <t>D</t>
    </r>
    <r>
      <rPr>
        <i/>
        <sz val="9"/>
        <rFont val="Arial"/>
      </rPr>
      <t xml:space="preserve">u </t>
    </r>
    <r>
      <rPr>
        <sz val="9"/>
        <rFont val="Arial"/>
        <family val="2"/>
      </rPr>
      <t xml:space="preserve">= </t>
    </r>
    <r>
      <rPr>
        <i/>
        <sz val="9"/>
        <rFont val="Arial"/>
      </rPr>
      <t>C</t>
    </r>
    <r>
      <rPr>
        <sz val="9"/>
        <rFont val="Arial"/>
        <family val="2"/>
      </rPr>
      <t>*</t>
    </r>
    <r>
      <rPr>
        <i/>
        <sz val="9"/>
        <rFont val="Arial"/>
      </rPr>
      <t>U</t>
    </r>
    <r>
      <rPr>
        <vertAlign val="subscript"/>
        <sz val="9"/>
        <rFont val="Arial"/>
        <family val="2"/>
      </rPr>
      <t>exc</t>
    </r>
    <r>
      <rPr>
        <sz val="9"/>
        <rFont val="Arial"/>
        <family val="2"/>
      </rPr>
      <t>*</t>
    </r>
    <r>
      <rPr>
        <i/>
        <sz val="9"/>
        <rFont val="Arial"/>
      </rPr>
      <t>R</t>
    </r>
    <r>
      <rPr>
        <sz val="9"/>
        <rFont val="Arial"/>
        <family val="2"/>
      </rPr>
      <t>*</t>
    </r>
    <r>
      <rPr>
        <i/>
        <sz val="9"/>
        <rFont val="Arial"/>
      </rPr>
      <t>e</t>
    </r>
    <r>
      <rPr>
        <sz val="9"/>
        <rFont val="Arial"/>
        <family val="2"/>
      </rPr>
      <t>/(</t>
    </r>
    <r>
      <rPr>
        <i/>
        <sz val="9"/>
        <rFont val="Arial"/>
      </rPr>
      <t>E</t>
    </r>
    <r>
      <rPr>
        <vertAlign val="subscript"/>
        <sz val="9"/>
        <rFont val="Arial"/>
        <family val="2"/>
      </rPr>
      <t>max *</t>
    </r>
    <r>
      <rPr>
        <i/>
        <sz val="9"/>
        <rFont val="Arial"/>
      </rPr>
      <t>N</t>
    </r>
    <r>
      <rPr>
        <sz val="9"/>
        <rFont val="Arial"/>
        <family val="2"/>
      </rPr>
      <t>)</t>
    </r>
  </si>
  <si>
    <r>
      <t>T</t>
    </r>
    <r>
      <rPr>
        <vertAlign val="subscript"/>
        <sz val="10"/>
        <rFont val="Arial"/>
        <family val="2"/>
      </rPr>
      <t>max</t>
    </r>
  </si>
  <si>
    <r>
      <t>n</t>
    </r>
    <r>
      <rPr>
        <vertAlign val="subscript"/>
        <sz val="10"/>
        <rFont val="Arial"/>
        <family val="2"/>
      </rPr>
      <t>ind</t>
    </r>
  </si>
  <si>
    <r>
      <t>U</t>
    </r>
    <r>
      <rPr>
        <vertAlign val="subscript"/>
        <sz val="10"/>
        <rFont val="Arial"/>
        <family val="2"/>
      </rPr>
      <t>exc</t>
    </r>
  </si>
  <si>
    <r>
      <t>U</t>
    </r>
    <r>
      <rPr>
        <vertAlign val="subscript"/>
        <sz val="10"/>
        <rFont val="Arial"/>
        <family val="2"/>
      </rPr>
      <t>min</t>
    </r>
  </si>
  <si>
    <r>
      <t>D</t>
    </r>
    <r>
      <rPr>
        <i/>
        <sz val="10"/>
        <rFont val="Arial"/>
        <family val="2"/>
      </rPr>
      <t>u</t>
    </r>
    <r>
      <rPr>
        <vertAlign val="subscript"/>
        <sz val="10"/>
        <rFont val="Arial"/>
        <family val="2"/>
      </rPr>
      <t>min</t>
    </r>
  </si>
  <si>
    <r>
      <t>R</t>
    </r>
    <r>
      <rPr>
        <vertAlign val="subscript"/>
        <sz val="10"/>
        <rFont val="Arial"/>
        <family val="2"/>
      </rPr>
      <t>Lmin</t>
    </r>
  </si>
  <si>
    <r>
      <t>R</t>
    </r>
    <r>
      <rPr>
        <vertAlign val="subscript"/>
        <sz val="10"/>
        <rFont val="Arial"/>
        <family val="2"/>
      </rPr>
      <t>Lmax</t>
    </r>
  </si>
  <si>
    <r>
      <t>p</t>
    </r>
    <r>
      <rPr>
        <vertAlign val="subscript"/>
        <sz val="10"/>
        <rFont val="Arial"/>
        <family val="2"/>
      </rPr>
      <t>ind</t>
    </r>
  </si>
  <si>
    <r>
      <t>(</t>
    </r>
    <r>
      <rPr>
        <i/>
        <sz val="10"/>
        <rFont val="Arial"/>
        <family val="2"/>
      </rPr>
      <t>L</t>
    </r>
    <r>
      <rPr>
        <sz val="10"/>
        <rFont val="Arial"/>
        <family val="2"/>
      </rPr>
      <t>/</t>
    </r>
    <r>
      <rPr>
        <i/>
        <sz val="10"/>
        <rFont val="Arial"/>
        <family val="2"/>
      </rPr>
      <t>A</t>
    </r>
    <r>
      <rPr>
        <sz val="10"/>
        <rFont val="Arial"/>
        <family val="2"/>
      </rPr>
      <t>)</t>
    </r>
    <r>
      <rPr>
        <vertAlign val="subscript"/>
        <sz val="10"/>
        <rFont val="Arial"/>
        <family val="2"/>
      </rPr>
      <t>max</t>
    </r>
  </si>
  <si>
    <r>
      <t>E</t>
    </r>
    <r>
      <rPr>
        <vertAlign val="subscript"/>
        <sz val="10"/>
        <rFont val="Arial"/>
        <family val="2"/>
      </rPr>
      <t>max</t>
    </r>
  </si>
  <si>
    <r>
      <t>E</t>
    </r>
    <r>
      <rPr>
        <vertAlign val="subscript"/>
        <sz val="10"/>
        <rFont val="Arial"/>
        <family val="2"/>
      </rPr>
      <t>min</t>
    </r>
  </si>
  <si>
    <r>
      <t>n</t>
    </r>
    <r>
      <rPr>
        <vertAlign val="subscript"/>
        <sz val="10"/>
        <rFont val="Arial"/>
        <family val="2"/>
      </rPr>
      <t>LC</t>
    </r>
  </si>
  <si>
    <r>
      <t>v</t>
    </r>
    <r>
      <rPr>
        <vertAlign val="subscript"/>
        <sz val="10"/>
        <rFont val="Arial"/>
        <family val="2"/>
      </rPr>
      <t>min</t>
    </r>
  </si>
  <si>
    <r>
      <t>R</t>
    </r>
    <r>
      <rPr>
        <vertAlign val="subscript"/>
        <sz val="10"/>
        <rFont val="Arial"/>
        <family val="2"/>
      </rPr>
      <t>LC</t>
    </r>
  </si>
  <si>
    <r>
      <t>p</t>
    </r>
    <r>
      <rPr>
        <vertAlign val="subscript"/>
        <sz val="10"/>
        <rFont val="Arial"/>
        <family val="2"/>
      </rPr>
      <t>LC</t>
    </r>
  </si>
  <si>
    <r>
      <t>p</t>
    </r>
    <r>
      <rPr>
        <vertAlign val="subscript"/>
        <sz val="10"/>
        <rFont val="Arial"/>
        <family val="2"/>
      </rPr>
      <t>con</t>
    </r>
  </si>
  <si>
    <r>
      <t xml:space="preserve">(9) Vergleich der Lastwiderstände von AWG und WZ  in  </t>
    </r>
    <r>
      <rPr>
        <sz val="10"/>
        <rFont val="Symbol"/>
        <family val="1"/>
        <charset val="2"/>
      </rPr>
      <t>W</t>
    </r>
  </si>
  <si>
    <r>
      <t>n</t>
    </r>
    <r>
      <rPr>
        <vertAlign val="subscript"/>
        <sz val="9"/>
        <rFont val="Arial"/>
        <family val="2"/>
      </rPr>
      <t xml:space="preserve">(i) </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</si>
  <si>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n</t>
    </r>
    <r>
      <rPr>
        <vertAlign val="subscript"/>
        <sz val="9"/>
        <rFont val="Arial"/>
        <family val="2"/>
      </rPr>
      <t xml:space="preserve">(i) </t>
    </r>
    <r>
      <rPr>
        <i/>
        <sz val="9"/>
        <rFont val="Arial"/>
        <family val="2"/>
      </rPr>
      <t>=Max</t>
    </r>
    <r>
      <rPr>
        <vertAlign val="subscript"/>
        <sz val="9"/>
        <rFont val="Arial"/>
        <family val="2"/>
      </rPr>
      <t xml:space="preserve">(i) </t>
    </r>
    <r>
      <rPr>
        <i/>
        <sz val="9"/>
        <rFont val="Arial"/>
        <family val="2"/>
      </rPr>
      <t>/e</t>
    </r>
    <r>
      <rPr>
        <vertAlign val="subscript"/>
        <sz val="9"/>
        <rFont val="Arial"/>
        <family val="2"/>
      </rPr>
      <t>(i)</t>
    </r>
  </si>
  <si>
    <r>
      <t xml:space="preserve">(6b) Rückkehr des Vorlastsignals der WZ und kleinster Eichwert </t>
    </r>
    <r>
      <rPr>
        <i/>
        <sz val="10"/>
        <rFont val="Arial"/>
        <family val="2"/>
      </rPr>
      <t>e</t>
    </r>
    <r>
      <rPr>
        <vertAlign val="subscript"/>
        <sz val="10"/>
        <rFont val="Arial"/>
        <family val="2"/>
      </rPr>
      <t>1</t>
    </r>
    <r>
      <rPr>
        <sz val="10"/>
        <rFont val="Arial"/>
      </rPr>
      <t xml:space="preserve"> einer Mehrteilungswaage</t>
    </r>
  </si>
  <si>
    <t>26. November 2004</t>
  </si>
  <si>
    <t>III</t>
  </si>
  <si>
    <r>
      <t>Die o.a. Module wurden in unveränderter Originalausführung verwendet.</t>
    </r>
    <r>
      <rPr>
        <b/>
        <sz val="10"/>
        <rFont val="Arial"/>
        <family val="2"/>
      </rPr>
      <t xml:space="preserve"> Datum und Unterschrift </t>
    </r>
    <r>
      <rPr>
        <sz val="10"/>
        <rFont val="Arial"/>
      </rPr>
      <t>des Beauftragten der Waagenbaufirma:</t>
    </r>
  </si>
  <si>
    <t>Max</t>
  </si>
  <si>
    <t>e</t>
  </si>
  <si>
    <t>Stand: 30.08.2018</t>
  </si>
  <si>
    <t>H201-2_PR00C_Kompatibilitätsnachweis_1-0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</si>
</sst>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52">
    <font>
      <sz val="10"/>
      <name val="Arial"/>
    </font>
    <font>
      <sz val="10"/>
      <name val="Arial"/>
    </font>
    <font>
      <b/>
      <sz val="10"/>
      <name val="Arial"/>
      <family val="2"/>
    </font>
    <font>
      <sz val="10"/>
      <name val="Symbol"/>
      <family val="1"/>
      <charset val="2"/>
    </font>
    <font>
      <vertAlign val="superscript"/>
      <sz val="10"/>
      <name val="Arial"/>
      <family val="2"/>
    </font>
    <font>
      <i/>
      <sz val="10"/>
      <name val="Arial"/>
      <family val="2"/>
    </font>
    <font>
      <sz val="10"/>
      <name val="Arial"/>
      <family val="2"/>
    </font>
    <font>
      <i/>
      <sz val="10"/>
      <name val="Symbol"/>
      <family val="1"/>
      <charset val="2"/>
    </font>
    <font>
      <sz val="11"/>
      <name val="Arial"/>
      <family val="2"/>
    </font>
    <font>
      <sz val="8"/>
      <name val="Arial"/>
      <family val="2"/>
    </font>
    <font>
      <sz val="10"/>
      <name val="Arial"/>
    </font>
    <font>
      <vertAlign val="subscript"/>
      <sz val="10"/>
      <name val="Arial"/>
      <family val="2"/>
    </font>
    <font>
      <sz val="9"/>
      <name val="Arial"/>
      <family val="2"/>
    </font>
    <font>
      <sz val="9"/>
      <name val="Arial"/>
    </font>
    <font>
      <i/>
      <sz val="9"/>
      <name val="Arial"/>
      <family val="2"/>
    </font>
    <font>
      <i/>
      <vertAlign val="subscript"/>
      <sz val="9"/>
      <name val="Arial"/>
      <family val="2"/>
    </font>
    <font>
      <sz val="9"/>
      <name val="Symbol"/>
      <family val="1"/>
      <charset val="2"/>
    </font>
    <font>
      <i/>
      <sz val="9"/>
      <name val="Arial"/>
    </font>
    <font>
      <i/>
      <sz val="9"/>
      <name val="Symbol"/>
      <family val="1"/>
      <charset val="2"/>
    </font>
    <font>
      <b/>
      <i/>
      <sz val="10"/>
      <name val="Arial"/>
      <family val="2"/>
    </font>
    <font>
      <b/>
      <sz val="10"/>
      <color indexed="10"/>
      <name val="Arial"/>
      <family val="2"/>
    </font>
    <font>
      <sz val="8"/>
      <color indexed="81"/>
      <name val="Tahoma"/>
      <family val="2"/>
    </font>
    <font>
      <b/>
      <sz val="8"/>
      <color indexed="81"/>
      <name val="Tahoma"/>
      <family val="2"/>
    </font>
    <font>
      <sz val="8"/>
      <color indexed="81"/>
      <name val="CG Times"/>
      <family val="1"/>
    </font>
    <font>
      <sz val="10"/>
      <name val="Times New Roman"/>
      <family val="1"/>
    </font>
    <font>
      <sz val="8"/>
      <color indexed="81"/>
      <name val="Tahoma"/>
    </font>
    <font>
      <vertAlign val="subscript"/>
      <sz val="8"/>
      <color indexed="81"/>
      <name val="Tahoma"/>
      <family val="2"/>
    </font>
    <font>
      <i/>
      <sz val="8"/>
      <color indexed="81"/>
      <name val="Tahoma"/>
      <family val="2"/>
    </font>
    <font>
      <sz val="10"/>
      <color indexed="9"/>
      <name val="Arial"/>
      <family val="2"/>
    </font>
    <font>
      <i/>
      <sz val="10"/>
      <color indexed="9"/>
      <name val="Arial"/>
      <family val="2"/>
    </font>
    <font>
      <sz val="8"/>
      <color indexed="9"/>
      <name val="Arial"/>
      <family val="2"/>
    </font>
    <font>
      <sz val="10"/>
      <color indexed="8"/>
      <name val="Arial"/>
      <family val="2"/>
    </font>
    <font>
      <sz val="10"/>
      <color indexed="11"/>
      <name val="Arial"/>
      <family val="2"/>
    </font>
    <font>
      <sz val="8"/>
      <color indexed="11"/>
      <name val="Arial"/>
      <family val="2"/>
    </font>
    <font>
      <b/>
      <sz val="20"/>
      <color indexed="16"/>
      <name val="Arial"/>
      <family val="2"/>
    </font>
    <font>
      <b/>
      <sz val="22"/>
      <color indexed="10"/>
      <name val="Arial"/>
      <family val="2"/>
    </font>
    <font>
      <sz val="12"/>
      <name val="Arial"/>
      <family val="2"/>
    </font>
    <font>
      <b/>
      <sz val="14"/>
      <color indexed="32"/>
      <name val="Arial"/>
      <family val="2"/>
    </font>
    <font>
      <sz val="12"/>
      <color indexed="8"/>
      <name val="Arial"/>
    </font>
    <font>
      <b/>
      <sz val="16"/>
      <name val="Arial"/>
      <family val="2"/>
    </font>
    <font>
      <i/>
      <sz val="11"/>
      <name val="Arial"/>
      <family val="2"/>
    </font>
    <font>
      <i/>
      <sz val="12"/>
      <name val="Arial"/>
      <family val="2"/>
    </font>
    <font>
      <sz val="4"/>
      <color indexed="81"/>
      <name val="Tahoma"/>
      <family val="2"/>
    </font>
    <font>
      <b/>
      <i/>
      <sz val="8"/>
      <color indexed="81"/>
      <name val="Tahoma"/>
      <family val="2"/>
    </font>
    <font>
      <u/>
      <sz val="8"/>
      <color indexed="81"/>
      <name val="Tahoma"/>
      <family val="2"/>
    </font>
    <font>
      <sz val="6"/>
      <color indexed="81"/>
      <name val="Tahoma"/>
      <family val="2"/>
    </font>
    <font>
      <sz val="8"/>
      <color indexed="81"/>
      <name val="Arial"/>
      <family val="2"/>
    </font>
    <font>
      <b/>
      <sz val="8"/>
      <color indexed="81"/>
      <name val="Arial"/>
      <family val="2"/>
    </font>
    <font>
      <sz val="8"/>
      <color indexed="81"/>
      <name val="Symbol"/>
      <family val="1"/>
      <charset val="2"/>
    </font>
    <font>
      <vertAlign val="subscript"/>
      <sz val="9"/>
      <name val="Arial"/>
      <family val="2"/>
    </font>
    <font>
      <vertAlign val="superscript"/>
      <sz val="9"/>
      <name val="Arial"/>
      <family val="2"/>
    </font>
    <font>
      <b/>
      <sz val="11"/>
      <color rgb="FF3366FF"/>
      <name val="Helvetica"/>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38">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384">
    <xf numFmtId="0" fontId="0" fillId="0" borderId="0" xfId="0"/>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Protection="1"/>
    <xf numFmtId="0" fontId="2" fillId="0" borderId="0" xfId="0" applyFont="1" applyProtection="1"/>
    <xf numFmtId="0" fontId="0" fillId="0" borderId="0" xfId="0" applyFill="1"/>
    <xf numFmtId="0" fontId="2" fillId="0" borderId="0" xfId="0" applyFont="1" applyFill="1" applyProtection="1"/>
    <xf numFmtId="0" fontId="0" fillId="0" borderId="0" xfId="0" applyFill="1" applyProtection="1"/>
    <xf numFmtId="0" fontId="0" fillId="0" borderId="0" xfId="0" applyFill="1" applyBorder="1" applyAlignment="1" applyProtection="1">
      <alignment vertical="center"/>
    </xf>
    <xf numFmtId="0" fontId="9" fillId="0" borderId="0" xfId="0" applyFont="1" applyFill="1" applyBorder="1" applyProtection="1"/>
    <xf numFmtId="14" fontId="9" fillId="0" borderId="1" xfId="0" applyNumberFormat="1" applyFont="1" applyBorder="1" applyAlignment="1" applyProtection="1">
      <alignment horizontal="center"/>
    </xf>
    <xf numFmtId="0" fontId="8" fillId="2" borderId="2" xfId="0" applyFont="1" applyFill="1" applyBorder="1" applyProtection="1">
      <protection hidden="1"/>
    </xf>
    <xf numFmtId="0" fontId="8" fillId="2" borderId="0" xfId="0" applyFont="1" applyFill="1" applyBorder="1" applyProtection="1">
      <protection hidden="1"/>
    </xf>
    <xf numFmtId="0" fontId="0" fillId="0" borderId="0" xfId="0" applyFill="1" applyProtection="1">
      <protection hidden="1"/>
    </xf>
    <xf numFmtId="0" fontId="0" fillId="0" borderId="0" xfId="0" applyFill="1" applyAlignment="1" applyProtection="1">
      <alignment vertical="top"/>
      <protection hidden="1"/>
    </xf>
    <xf numFmtId="0" fontId="0" fillId="0" borderId="0" xfId="0" applyFill="1" applyAlignment="1" applyProtection="1">
      <alignment vertical="top" wrapText="1"/>
      <protection hidden="1"/>
    </xf>
    <xf numFmtId="0" fontId="2" fillId="0" borderId="0" xfId="0" applyFont="1" applyFill="1" applyProtection="1">
      <protection hidden="1"/>
    </xf>
    <xf numFmtId="0" fontId="2" fillId="0" borderId="3" xfId="0" applyFont="1" applyFill="1" applyBorder="1" applyAlignment="1" applyProtection="1">
      <alignment horizontal="centerContinuous" vertical="center"/>
      <protection hidden="1"/>
    </xf>
    <xf numFmtId="0" fontId="0" fillId="0" borderId="3" xfId="0" applyFill="1" applyBorder="1" applyAlignment="1" applyProtection="1">
      <alignment horizontal="centerContinuous" vertical="center"/>
      <protection hidden="1"/>
    </xf>
    <xf numFmtId="0" fontId="2" fillId="0" borderId="4" xfId="0" applyFont="1" applyFill="1" applyBorder="1" applyAlignment="1" applyProtection="1">
      <alignment horizontal="left" vertical="center"/>
      <protection hidden="1"/>
    </xf>
    <xf numFmtId="0" fontId="0" fillId="0" borderId="5" xfId="0" applyFill="1" applyBorder="1" applyAlignment="1" applyProtection="1">
      <alignment vertical="center"/>
      <protection hidden="1"/>
    </xf>
    <xf numFmtId="0" fontId="0" fillId="0" borderId="6" xfId="0" applyFill="1" applyBorder="1" applyAlignment="1" applyProtection="1">
      <alignment vertical="center"/>
      <protection hidden="1"/>
    </xf>
    <xf numFmtId="0" fontId="0" fillId="0" borderId="7" xfId="0" applyFill="1" applyBorder="1" applyAlignment="1" applyProtection="1">
      <alignment vertical="center"/>
      <protection hidden="1"/>
    </xf>
    <xf numFmtId="0" fontId="5" fillId="0" borderId="6" xfId="0" applyFont="1" applyFill="1" applyBorder="1" applyAlignment="1" applyProtection="1">
      <alignment horizontal="left" vertical="center" indent="1"/>
      <protection hidden="1"/>
    </xf>
    <xf numFmtId="0" fontId="0" fillId="0" borderId="7" xfId="0" applyFill="1" applyBorder="1" applyAlignment="1" applyProtection="1">
      <alignment horizontal="left" vertical="center"/>
      <protection hidden="1"/>
    </xf>
    <xf numFmtId="0" fontId="0" fillId="0" borderId="6" xfId="0" applyFill="1" applyBorder="1" applyAlignment="1" applyProtection="1">
      <alignment horizontal="centerContinuous" vertical="center"/>
      <protection hidden="1"/>
    </xf>
    <xf numFmtId="0" fontId="6" fillId="0" borderId="8" xfId="0" applyFont="1" applyFill="1" applyBorder="1" applyAlignment="1" applyProtection="1">
      <alignment horizontal="centerContinuous" vertical="center"/>
      <protection hidden="1"/>
    </xf>
    <xf numFmtId="0" fontId="0" fillId="0" borderId="9" xfId="0" applyFill="1" applyBorder="1" applyAlignment="1" applyProtection="1">
      <alignment vertical="center"/>
      <protection hidden="1"/>
    </xf>
    <xf numFmtId="0" fontId="0" fillId="0" borderId="10"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5" fillId="0" borderId="12"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14" xfId="0" applyFill="1" applyBorder="1" applyAlignment="1" applyProtection="1">
      <alignment vertical="center"/>
      <protection hidden="1"/>
    </xf>
    <xf numFmtId="0" fontId="5" fillId="0" borderId="11" xfId="0" applyFont="1" applyFill="1" applyBorder="1" applyAlignment="1" applyProtection="1">
      <alignment horizontal="left" vertical="center" indent="1"/>
      <protection hidden="1"/>
    </xf>
    <xf numFmtId="0" fontId="0" fillId="0" borderId="14" xfId="0" applyFill="1" applyBorder="1" applyAlignment="1" applyProtection="1">
      <alignment horizontal="left" vertical="center"/>
      <protection hidden="1"/>
    </xf>
    <xf numFmtId="0" fontId="0" fillId="0" borderId="11" xfId="0" applyFill="1" applyBorder="1" applyAlignment="1" applyProtection="1">
      <alignment horizontal="centerContinuous" vertical="center"/>
      <protection hidden="1"/>
    </xf>
    <xf numFmtId="0" fontId="6" fillId="0" borderId="15" xfId="0" applyFont="1" applyFill="1" applyBorder="1" applyAlignment="1" applyProtection="1">
      <alignment horizontal="centerContinuous" vertical="center"/>
      <protection hidden="1"/>
    </xf>
    <xf numFmtId="0" fontId="3" fillId="0" borderId="9" xfId="0" applyFont="1" applyFill="1" applyBorder="1" applyAlignment="1" applyProtection="1">
      <alignment vertical="center"/>
      <protection hidden="1"/>
    </xf>
    <xf numFmtId="0" fontId="6" fillId="0" borderId="11" xfId="0" applyFont="1" applyFill="1" applyBorder="1" applyAlignment="1" applyProtection="1">
      <alignment horizontal="centerContinuous" vertical="center"/>
      <protection hidden="1"/>
    </xf>
    <xf numFmtId="0" fontId="0" fillId="0" borderId="16" xfId="0" applyFill="1" applyBorder="1" applyAlignment="1" applyProtection="1">
      <alignment horizontal="left" vertical="center"/>
      <protection hidden="1"/>
    </xf>
    <xf numFmtId="0" fontId="2" fillId="0" borderId="17" xfId="0" applyFont="1" applyFill="1" applyBorder="1" applyAlignment="1" applyProtection="1">
      <alignment horizontal="centerContinuous" vertical="center"/>
      <protection hidden="1"/>
    </xf>
    <xf numFmtId="0" fontId="0" fillId="0" borderId="1" xfId="0" applyFill="1" applyBorder="1" applyAlignment="1" applyProtection="1">
      <alignment horizontal="centerContinuous" vertical="center"/>
      <protection hidden="1"/>
    </xf>
    <xf numFmtId="0" fontId="0" fillId="0" borderId="0" xfId="0" applyFill="1" applyBorder="1" applyAlignment="1" applyProtection="1">
      <alignment horizontal="centerContinuous" vertical="center"/>
      <protection hidden="1"/>
    </xf>
    <xf numFmtId="0" fontId="5" fillId="0" borderId="1" xfId="0" applyFont="1" applyFill="1" applyBorder="1" applyAlignment="1" applyProtection="1">
      <alignment horizontal="centerContinuous" vertical="center"/>
      <protection hidden="1"/>
    </xf>
    <xf numFmtId="0" fontId="0" fillId="0" borderId="18" xfId="0" applyFill="1" applyBorder="1" applyAlignment="1" applyProtection="1">
      <alignment horizontal="centerContinuous" vertical="center"/>
      <protection hidden="1"/>
    </xf>
    <xf numFmtId="0" fontId="5" fillId="0" borderId="19" xfId="0" applyFont="1" applyFill="1" applyBorder="1" applyAlignment="1" applyProtection="1">
      <alignment horizontal="left" vertical="center" indent="1"/>
      <protection hidden="1"/>
    </xf>
    <xf numFmtId="0" fontId="0" fillId="0" borderId="7" xfId="0" applyFill="1" applyBorder="1" applyAlignment="1" applyProtection="1">
      <alignment horizontal="left" vertical="center" indent="1"/>
      <protection hidden="1"/>
    </xf>
    <xf numFmtId="0" fontId="10" fillId="0" borderId="8" xfId="0" applyFont="1" applyFill="1" applyBorder="1" applyAlignment="1" applyProtection="1">
      <alignment horizontal="centerContinuous" vertical="center"/>
      <protection hidden="1"/>
    </xf>
    <xf numFmtId="0" fontId="5" fillId="0" borderId="20" xfId="0" applyFont="1" applyFill="1" applyBorder="1" applyAlignment="1" applyProtection="1">
      <alignment horizontal="left" vertical="center" indent="1"/>
      <protection hidden="1"/>
    </xf>
    <xf numFmtId="0" fontId="10" fillId="0" borderId="15" xfId="0" applyFont="1" applyFill="1" applyBorder="1" applyAlignment="1" applyProtection="1">
      <alignment horizontal="centerContinuous" vertical="center"/>
      <protection hidden="1"/>
    </xf>
    <xf numFmtId="0" fontId="0" fillId="0" borderId="17" xfId="0" applyFill="1" applyBorder="1" applyAlignment="1" applyProtection="1">
      <alignment vertical="center"/>
      <protection hidden="1"/>
    </xf>
    <xf numFmtId="0" fontId="0" fillId="0" borderId="16" xfId="0" applyFill="1" applyBorder="1" applyAlignment="1" applyProtection="1">
      <alignment vertical="center"/>
      <protection hidden="1"/>
    </xf>
    <xf numFmtId="0" fontId="7" fillId="0" borderId="20" xfId="0" applyFont="1" applyFill="1" applyBorder="1" applyAlignment="1" applyProtection="1">
      <alignment horizontal="left" vertical="center" indent="1"/>
      <protection hidden="1"/>
    </xf>
    <xf numFmtId="0" fontId="3" fillId="0" borderId="11" xfId="0" applyFont="1" applyFill="1" applyBorder="1" applyAlignment="1" applyProtection="1">
      <alignment horizontal="centerContinuous" vertical="center"/>
      <protection hidden="1"/>
    </xf>
    <xf numFmtId="0" fontId="3" fillId="0" borderId="12"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5" fillId="0" borderId="20" xfId="0" applyFont="1" applyFill="1" applyBorder="1" applyAlignment="1" applyProtection="1">
      <alignment vertical="center"/>
      <protection hidden="1"/>
    </xf>
    <xf numFmtId="0" fontId="0" fillId="0" borderId="12" xfId="0" applyFill="1" applyBorder="1" applyAlignment="1" applyProtection="1">
      <alignment horizontal="centerContinuous" vertical="center"/>
      <protection hidden="1"/>
    </xf>
    <xf numFmtId="0" fontId="10" fillId="0" borderId="13" xfId="0" applyFont="1" applyFill="1" applyBorder="1" applyAlignment="1" applyProtection="1">
      <alignment horizontal="centerContinuous" vertical="center"/>
      <protection hidden="1"/>
    </xf>
    <xf numFmtId="0" fontId="0" fillId="0" borderId="9" xfId="0" applyFill="1" applyBorder="1" applyProtection="1">
      <protection hidden="1"/>
    </xf>
    <xf numFmtId="0" fontId="0" fillId="0" borderId="0" xfId="0" applyFill="1" applyBorder="1" applyAlignment="1" applyProtection="1">
      <alignment vertical="center"/>
      <protection hidden="1"/>
    </xf>
    <xf numFmtId="0" fontId="6" fillId="0" borderId="13" xfId="0" applyFont="1" applyFill="1" applyBorder="1" applyAlignment="1" applyProtection="1">
      <alignment horizontal="centerContinuous" vertical="center"/>
      <protection hidden="1"/>
    </xf>
    <xf numFmtId="0" fontId="0" fillId="0" borderId="21" xfId="0" applyFill="1" applyBorder="1" applyAlignment="1" applyProtection="1">
      <protection hidden="1"/>
    </xf>
    <xf numFmtId="0" fontId="0" fillId="0" borderId="16" xfId="0" applyFill="1" applyBorder="1" applyAlignment="1" applyProtection="1">
      <protection hidden="1"/>
    </xf>
    <xf numFmtId="0" fontId="0" fillId="0" borderId="21" xfId="0" applyFill="1" applyBorder="1" applyAlignment="1" applyProtection="1">
      <alignment horizontal="centerContinuous"/>
      <protection hidden="1"/>
    </xf>
    <xf numFmtId="0" fontId="6" fillId="0" borderId="18" xfId="0" applyFont="1" applyFill="1" applyBorder="1" applyAlignment="1" applyProtection="1">
      <alignment horizontal="centerContinuous"/>
      <protection hidden="1"/>
    </xf>
    <xf numFmtId="0" fontId="0" fillId="0" borderId="22" xfId="0" applyFill="1" applyBorder="1" applyAlignment="1" applyProtection="1">
      <alignment vertical="top"/>
      <protection hidden="1"/>
    </xf>
    <xf numFmtId="0" fontId="0" fillId="0" borderId="23" xfId="0" applyFill="1" applyBorder="1" applyAlignment="1" applyProtection="1">
      <alignment vertical="top"/>
      <protection hidden="1"/>
    </xf>
    <xf numFmtId="0" fontId="5" fillId="0" borderId="2" xfId="0" applyFont="1" applyFill="1" applyBorder="1" applyAlignment="1" applyProtection="1">
      <alignment horizontal="left" vertical="center" indent="1"/>
      <protection hidden="1"/>
    </xf>
    <xf numFmtId="0" fontId="0" fillId="0" borderId="23" xfId="0" applyFill="1" applyBorder="1" applyAlignment="1" applyProtection="1">
      <alignment horizontal="left" vertical="center"/>
      <protection hidden="1"/>
    </xf>
    <xf numFmtId="0" fontId="0" fillId="0" borderId="22" xfId="0" applyFill="1" applyBorder="1" applyAlignment="1" applyProtection="1">
      <alignment horizontal="centerContinuous" vertical="top"/>
      <protection hidden="1"/>
    </xf>
    <xf numFmtId="0" fontId="6" fillId="0" borderId="24" xfId="0" applyFont="1" applyFill="1" applyBorder="1" applyAlignment="1" applyProtection="1">
      <alignment horizontal="centerContinuous" vertical="top"/>
      <protection hidden="1"/>
    </xf>
    <xf numFmtId="0" fontId="5" fillId="0" borderId="25" xfId="0" applyFont="1" applyFill="1" applyBorder="1" applyAlignment="1" applyProtection="1">
      <alignment horizontal="center" vertical="center"/>
      <protection hidden="1"/>
    </xf>
    <xf numFmtId="0" fontId="0" fillId="0" borderId="20" xfId="0" applyFill="1" applyBorder="1" applyAlignment="1" applyProtection="1">
      <alignment vertical="center"/>
      <protection hidden="1"/>
    </xf>
    <xf numFmtId="0" fontId="6" fillId="0" borderId="1" xfId="0" applyFont="1" applyFill="1" applyBorder="1" applyAlignment="1" applyProtection="1">
      <alignment horizontal="centerContinuous" vertical="center"/>
      <protection hidden="1"/>
    </xf>
    <xf numFmtId="0" fontId="6" fillId="0" borderId="18" xfId="0" applyFont="1" applyFill="1" applyBorder="1" applyAlignment="1" applyProtection="1">
      <alignment horizontal="centerContinuous" vertical="center"/>
      <protection hidden="1"/>
    </xf>
    <xf numFmtId="0" fontId="2" fillId="0" borderId="26" xfId="0" applyFont="1" applyFill="1" applyBorder="1" applyAlignment="1" applyProtection="1">
      <alignment vertical="center"/>
      <protection hidden="1"/>
    </xf>
    <xf numFmtId="0" fontId="0" fillId="0" borderId="27" xfId="0" applyFill="1" applyBorder="1" applyAlignment="1" applyProtection="1">
      <alignment vertical="center"/>
      <protection hidden="1"/>
    </xf>
    <xf numFmtId="0" fontId="0" fillId="0" borderId="28"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5" fillId="0" borderId="27" xfId="0" applyFont="1" applyFill="1" applyBorder="1" applyAlignment="1" applyProtection="1">
      <alignment horizontal="left" vertical="center" indent="1"/>
      <protection hidden="1"/>
    </xf>
    <xf numFmtId="0" fontId="0" fillId="0" borderId="29" xfId="0" applyFill="1" applyBorder="1" applyAlignment="1" applyProtection="1">
      <alignment horizontal="left" vertical="center"/>
      <protection hidden="1"/>
    </xf>
    <xf numFmtId="0" fontId="0" fillId="0" borderId="28" xfId="0" applyFill="1" applyBorder="1" applyAlignment="1" applyProtection="1">
      <alignment horizontal="centerContinuous" vertical="center"/>
      <protection hidden="1"/>
    </xf>
    <xf numFmtId="0" fontId="6" fillId="0" borderId="30" xfId="0" applyFont="1" applyFill="1" applyBorder="1" applyAlignment="1" applyProtection="1">
      <alignment horizontal="centerContinuous" vertical="center"/>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horizontal="centerContinuous" vertical="center"/>
      <protection hidden="1"/>
    </xf>
    <xf numFmtId="0" fontId="5" fillId="0" borderId="0" xfId="0" applyFont="1" applyFill="1" applyBorder="1" applyAlignment="1" applyProtection="1">
      <alignment vertical="center"/>
      <protection hidden="1"/>
    </xf>
    <xf numFmtId="0" fontId="6" fillId="0" borderId="0" xfId="0" applyFont="1" applyFill="1" applyBorder="1" applyAlignment="1" applyProtection="1">
      <alignment horizontal="centerContinuous" vertical="center"/>
      <protection hidden="1"/>
    </xf>
    <xf numFmtId="0" fontId="9" fillId="0" borderId="1" xfId="0" applyFont="1" applyFill="1" applyBorder="1" applyProtection="1">
      <protection hidden="1"/>
    </xf>
    <xf numFmtId="0" fontId="9" fillId="0" borderId="1" xfId="0" applyFont="1" applyFill="1" applyBorder="1" applyAlignment="1" applyProtection="1">
      <alignment horizontal="centerContinuous"/>
      <protection hidden="1"/>
    </xf>
    <xf numFmtId="0" fontId="9" fillId="0" borderId="1" xfId="0" applyFont="1" applyFill="1" applyBorder="1" applyAlignment="1" applyProtection="1">
      <alignment horizontal="right"/>
      <protection hidden="1"/>
    </xf>
    <xf numFmtId="0" fontId="9" fillId="0" borderId="0" xfId="0" applyFont="1" applyFill="1" applyBorder="1" applyProtection="1">
      <protection hidden="1"/>
    </xf>
    <xf numFmtId="0" fontId="9" fillId="0" borderId="0" xfId="0" applyFont="1" applyFill="1" applyProtection="1">
      <protection hidden="1"/>
    </xf>
    <xf numFmtId="0" fontId="6" fillId="3" borderId="12" xfId="0" applyFont="1" applyFill="1" applyBorder="1" applyAlignment="1" applyProtection="1">
      <alignment horizontal="center" vertical="center"/>
      <protection locked="0" hidden="1"/>
    </xf>
    <xf numFmtId="0" fontId="6" fillId="3" borderId="11" xfId="0" applyFont="1" applyFill="1" applyBorder="1" applyAlignment="1" applyProtection="1">
      <alignment horizontal="center" vertical="center"/>
      <protection locked="0" hidden="1"/>
    </xf>
    <xf numFmtId="0" fontId="19" fillId="3" borderId="1" xfId="0" applyFont="1" applyFill="1" applyBorder="1" applyAlignment="1" applyProtection="1">
      <alignment horizontal="centerContinuous" vertical="center"/>
      <protection locked="0" hidden="1"/>
    </xf>
    <xf numFmtId="0" fontId="8" fillId="0" borderId="2" xfId="0" applyFont="1" applyBorder="1" applyProtection="1"/>
    <xf numFmtId="0" fontId="0" fillId="0" borderId="2" xfId="0" applyBorder="1" applyProtection="1"/>
    <xf numFmtId="0" fontId="8" fillId="0" borderId="0" xfId="0" applyFont="1" applyBorder="1" applyProtection="1"/>
    <xf numFmtId="0" fontId="8" fillId="0" borderId="2" xfId="0" applyFont="1" applyBorder="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0" fontId="0" fillId="0" borderId="0" xfId="0" applyFill="1" applyAlignment="1" applyProtection="1">
      <alignment vertical="center"/>
    </xf>
    <xf numFmtId="0" fontId="0" fillId="0" borderId="0" xfId="0" applyFill="1" applyAlignment="1" applyProtection="1">
      <alignment horizontal="center" vertical="center"/>
    </xf>
    <xf numFmtId="49" fontId="0" fillId="0" borderId="0" xfId="0" applyNumberFormat="1" applyFill="1" applyAlignment="1" applyProtection="1">
      <alignment horizontal="center" vertical="center"/>
    </xf>
    <xf numFmtId="0" fontId="12" fillId="0" borderId="12" xfId="0" applyFont="1" applyFill="1" applyBorder="1" applyAlignment="1" applyProtection="1">
      <alignment horizontal="center" vertical="center"/>
    </xf>
    <xf numFmtId="0" fontId="12" fillId="0" borderId="11" xfId="0" applyFont="1" applyFill="1" applyBorder="1" applyAlignment="1" applyProtection="1">
      <alignment horizontal="centerContinuous" vertical="center"/>
    </xf>
    <xf numFmtId="0" fontId="12" fillId="0" borderId="14" xfId="0" applyFont="1" applyFill="1" applyBorder="1" applyAlignment="1" applyProtection="1">
      <alignment horizontal="centerContinuous"/>
    </xf>
    <xf numFmtId="0" fontId="12" fillId="0" borderId="12" xfId="0" applyFont="1" applyFill="1" applyBorder="1" applyAlignment="1" applyProtection="1">
      <alignment horizontal="centerContinuous" vertical="center"/>
    </xf>
    <xf numFmtId="0" fontId="12" fillId="3" borderId="12" xfId="0" applyFont="1" applyFill="1" applyBorder="1" applyAlignment="1" applyProtection="1">
      <alignment horizontal="center" vertical="center"/>
    </xf>
    <xf numFmtId="0" fontId="12" fillId="0" borderId="14" xfId="0" applyFont="1" applyFill="1" applyBorder="1" applyAlignment="1" applyProtection="1">
      <alignment horizontal="centerContinuous" vertical="center"/>
    </xf>
    <xf numFmtId="0" fontId="0" fillId="0" borderId="0" xfId="0" applyNumberFormat="1" applyFill="1" applyAlignment="1" applyProtection="1">
      <alignment horizontal="center" vertical="center"/>
    </xf>
    <xf numFmtId="0" fontId="13" fillId="0" borderId="12" xfId="0" applyFont="1" applyFill="1" applyBorder="1" applyAlignment="1" applyProtection="1">
      <alignment vertical="center"/>
    </xf>
    <xf numFmtId="0" fontId="13" fillId="0" borderId="12"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49" fontId="0" fillId="0" borderId="0" xfId="0" applyNumberFormat="1" applyFill="1" applyAlignment="1" applyProtection="1">
      <alignment horizontal="left" vertical="center" indent="1"/>
    </xf>
    <xf numFmtId="0" fontId="13" fillId="0" borderId="2" xfId="0" applyFont="1" applyFill="1" applyBorder="1" applyAlignment="1" applyProtection="1">
      <alignment vertical="center"/>
    </xf>
    <xf numFmtId="0" fontId="13" fillId="0" borderId="0" xfId="0" applyFont="1" applyFill="1" applyAlignment="1" applyProtection="1">
      <alignment vertical="center"/>
    </xf>
    <xf numFmtId="0" fontId="0" fillId="0" borderId="0" xfId="0" applyFill="1" applyAlignment="1" applyProtection="1">
      <alignment horizontal="centerContinuous" vertical="center"/>
    </xf>
    <xf numFmtId="0" fontId="13" fillId="4" borderId="21" xfId="0" applyFont="1" applyFill="1" applyBorder="1" applyAlignment="1" applyProtection="1">
      <alignment vertical="center"/>
    </xf>
    <xf numFmtId="0" fontId="13" fillId="4" borderId="1" xfId="0" applyFont="1" applyFill="1" applyBorder="1" applyAlignment="1" applyProtection="1">
      <alignment vertical="center"/>
    </xf>
    <xf numFmtId="0" fontId="13" fillId="4" borderId="14" xfId="0" applyFont="1" applyFill="1" applyBorder="1" applyAlignment="1" applyProtection="1">
      <alignment vertical="center"/>
    </xf>
    <xf numFmtId="0" fontId="13" fillId="4" borderId="12"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0" xfId="0" applyNumberFormat="1" applyProtection="1"/>
    <xf numFmtId="0" fontId="13" fillId="0" borderId="31"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2" xfId="0" applyFont="1" applyFill="1" applyBorder="1" applyAlignment="1" applyProtection="1">
      <alignment horizontal="left" vertical="center" indent="1"/>
    </xf>
    <xf numFmtId="0" fontId="13" fillId="0" borderId="22" xfId="0" applyFont="1" applyFill="1" applyBorder="1" applyAlignment="1" applyProtection="1">
      <alignment vertical="center"/>
    </xf>
    <xf numFmtId="0" fontId="13" fillId="0" borderId="23" xfId="0" applyFont="1" applyFill="1" applyBorder="1" applyAlignment="1" applyProtection="1">
      <alignment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NumberFormat="1" applyFill="1" applyProtection="1"/>
    <xf numFmtId="2" fontId="12" fillId="3" borderId="12" xfId="0" applyNumberFormat="1" applyFont="1" applyFill="1" applyBorder="1" applyAlignment="1" applyProtection="1">
      <alignment horizontal="center" vertical="center"/>
    </xf>
    <xf numFmtId="0" fontId="14" fillId="0" borderId="12" xfId="0" applyFont="1" applyFill="1" applyBorder="1" applyAlignment="1" applyProtection="1">
      <alignment horizontal="centerContinuous" vertical="center"/>
    </xf>
    <xf numFmtId="0" fontId="14" fillId="0" borderId="14" xfId="0" applyFont="1" applyFill="1" applyBorder="1" applyAlignment="1" applyProtection="1">
      <alignment horizontal="centerContinuous" vertical="center"/>
    </xf>
    <xf numFmtId="0" fontId="13" fillId="0" borderId="11" xfId="0" applyFont="1" applyFill="1" applyBorder="1" applyAlignment="1" applyProtection="1">
      <alignment vertical="center"/>
    </xf>
    <xf numFmtId="0" fontId="13" fillId="0" borderId="20" xfId="0" applyFont="1" applyFill="1" applyBorder="1" applyAlignment="1" applyProtection="1">
      <alignment vertical="center"/>
    </xf>
    <xf numFmtId="0" fontId="13" fillId="0" borderId="14" xfId="0" applyFont="1" applyFill="1" applyBorder="1" applyAlignment="1" applyProtection="1">
      <alignment vertical="center"/>
    </xf>
    <xf numFmtId="0" fontId="12" fillId="4" borderId="12"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17" fillId="0" borderId="12" xfId="0" applyFont="1" applyFill="1" applyBorder="1" applyAlignment="1" applyProtection="1">
      <alignment horizontal="center" vertical="center"/>
    </xf>
    <xf numFmtId="2" fontId="13" fillId="3" borderId="12" xfId="0" applyNumberFormat="1" applyFont="1" applyFill="1" applyBorder="1" applyAlignment="1" applyProtection="1">
      <alignment horizontal="center" vertical="center"/>
    </xf>
    <xf numFmtId="0" fontId="0" fillId="0" borderId="0" xfId="0" applyNumberFormat="1" applyFill="1" applyAlignment="1" applyProtection="1">
      <alignment horizontal="left" vertical="center" indent="1"/>
    </xf>
    <xf numFmtId="0" fontId="18" fillId="0" borderId="12" xfId="0" applyFont="1" applyFill="1" applyBorder="1" applyAlignment="1" applyProtection="1">
      <alignment horizontal="center" vertical="center"/>
    </xf>
    <xf numFmtId="49" fontId="0" fillId="0" borderId="0" xfId="0" applyNumberFormat="1" applyFill="1" applyAlignment="1" applyProtection="1">
      <alignment vertical="center"/>
    </xf>
    <xf numFmtId="0" fontId="0" fillId="0" borderId="1" xfId="0" applyBorder="1" applyProtection="1"/>
    <xf numFmtId="0" fontId="9" fillId="0" borderId="1" xfId="0" applyFont="1" applyBorder="1" applyProtection="1"/>
    <xf numFmtId="0" fontId="9" fillId="0" borderId="1" xfId="0" applyFont="1" applyBorder="1" applyAlignment="1" applyProtection="1">
      <alignment horizontal="centerContinuous"/>
    </xf>
    <xf numFmtId="0" fontId="9" fillId="0" borderId="0" xfId="0" applyFont="1" applyProtection="1"/>
    <xf numFmtId="0" fontId="13" fillId="4" borderId="11" xfId="0" applyFont="1" applyFill="1" applyBorder="1" applyAlignment="1" applyProtection="1">
      <alignment vertical="center"/>
    </xf>
    <xf numFmtId="0" fontId="13" fillId="4" borderId="20" xfId="0" applyFont="1" applyFill="1" applyBorder="1" applyAlignment="1" applyProtection="1">
      <alignment vertical="center"/>
    </xf>
    <xf numFmtId="0" fontId="13" fillId="0" borderId="21" xfId="0" applyFont="1" applyFill="1" applyBorder="1" applyAlignment="1" applyProtection="1">
      <alignment vertical="center"/>
    </xf>
    <xf numFmtId="0" fontId="13" fillId="4" borderId="12" xfId="0" applyFont="1" applyFill="1" applyBorder="1" applyAlignment="1" applyProtection="1">
      <alignment horizontal="left" vertical="center" indent="1"/>
    </xf>
    <xf numFmtId="0" fontId="0" fillId="4" borderId="0" xfId="0" applyFill="1" applyAlignment="1" applyProtection="1">
      <alignment horizontal="centerContinuous" vertical="center"/>
    </xf>
    <xf numFmtId="0" fontId="1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8" fillId="0" borderId="0" xfId="0" applyFont="1" applyFill="1" applyAlignment="1" applyProtection="1">
      <alignment vertical="center"/>
    </xf>
    <xf numFmtId="0" fontId="28" fillId="0" borderId="0" xfId="0" applyFont="1" applyFill="1" applyProtection="1"/>
    <xf numFmtId="49" fontId="28" fillId="0" borderId="0" xfId="0" applyNumberFormat="1" applyFont="1" applyFill="1" applyAlignment="1" applyProtection="1">
      <alignment horizontal="center" vertical="center"/>
    </xf>
    <xf numFmtId="0" fontId="5" fillId="0" borderId="32" xfId="0" applyFont="1" applyFill="1" applyBorder="1" applyAlignment="1" applyProtection="1">
      <alignment horizontal="left" vertical="center" indent="1"/>
      <protection hidden="1"/>
    </xf>
    <xf numFmtId="0" fontId="0" fillId="0" borderId="33" xfId="0" applyFill="1" applyBorder="1" applyAlignment="1" applyProtection="1">
      <alignment horizontal="left" vertical="center"/>
      <protection hidden="1"/>
    </xf>
    <xf numFmtId="0" fontId="13" fillId="3" borderId="12" xfId="0" applyNumberFormat="1" applyFont="1" applyFill="1" applyBorder="1" applyAlignment="1" applyProtection="1">
      <alignment horizontal="center" vertical="center"/>
    </xf>
    <xf numFmtId="0" fontId="28" fillId="0" borderId="0" xfId="0" applyFont="1" applyFill="1" applyProtection="1">
      <protection hidden="1"/>
    </xf>
    <xf numFmtId="0" fontId="29" fillId="0" borderId="0" xfId="0" applyFont="1" applyFill="1" applyProtection="1">
      <protection hidden="1"/>
    </xf>
    <xf numFmtId="0" fontId="30" fillId="0" borderId="0" xfId="0" applyNumberFormat="1" applyFont="1" applyFill="1" applyProtection="1">
      <protection hidden="1"/>
    </xf>
    <xf numFmtId="0" fontId="32" fillId="0" borderId="0" xfId="0" applyFont="1" applyFill="1" applyAlignment="1" applyProtection="1">
      <alignment vertical="center"/>
    </xf>
    <xf numFmtId="0" fontId="0" fillId="0" borderId="20" xfId="0" applyFill="1" applyBorder="1" applyAlignment="1" applyProtection="1">
      <alignment horizontal="left" vertical="center"/>
      <protection hidden="1"/>
    </xf>
    <xf numFmtId="0" fontId="19" fillId="3" borderId="0" xfId="0" applyFont="1" applyFill="1" applyBorder="1" applyAlignment="1" applyProtection="1">
      <alignment horizontal="centerContinuous" vertical="center"/>
      <protection locked="0" hidden="1"/>
    </xf>
    <xf numFmtId="0" fontId="0" fillId="4" borderId="0" xfId="0" applyFill="1"/>
    <xf numFmtId="0" fontId="34" fillId="4" borderId="0" xfId="1" applyFont="1" applyFill="1"/>
    <xf numFmtId="0" fontId="1" fillId="4" borderId="0" xfId="1" applyFill="1"/>
    <xf numFmtId="0" fontId="35" fillId="4" borderId="0" xfId="1" applyFont="1" applyFill="1" applyAlignment="1"/>
    <xf numFmtId="0" fontId="36" fillId="4" borderId="0" xfId="1" applyFont="1" applyFill="1"/>
    <xf numFmtId="0" fontId="36" fillId="4" borderId="0" xfId="1" applyFont="1" applyFill="1" applyAlignment="1"/>
    <xf numFmtId="0" fontId="37" fillId="4" borderId="0" xfId="1" applyFont="1" applyFill="1"/>
    <xf numFmtId="0" fontId="1" fillId="4" borderId="0" xfId="1" applyFont="1" applyFill="1"/>
    <xf numFmtId="0" fontId="38" fillId="4" borderId="0" xfId="1" applyFont="1" applyFill="1"/>
    <xf numFmtId="0" fontId="36" fillId="4" borderId="0" xfId="0" quotePrefix="1" applyFont="1" applyFill="1"/>
    <xf numFmtId="0" fontId="36" fillId="4" borderId="0" xfId="0" applyFont="1" applyFill="1"/>
    <xf numFmtId="0" fontId="5" fillId="0" borderId="12" xfId="0" applyFont="1" applyFill="1" applyBorder="1" applyAlignment="1" applyProtection="1">
      <alignment horizontal="center" vertical="center"/>
      <protection locked="0" hidden="1"/>
    </xf>
    <xf numFmtId="0" fontId="6" fillId="4" borderId="0" xfId="0" applyFont="1" applyFill="1"/>
    <xf numFmtId="49" fontId="36" fillId="4" borderId="0" xfId="1" applyNumberFormat="1" applyFont="1" applyFill="1" applyAlignment="1">
      <alignment horizontal="left"/>
    </xf>
    <xf numFmtId="49" fontId="36" fillId="4" borderId="0" xfId="0" applyNumberFormat="1" applyFont="1" applyFill="1" applyAlignment="1">
      <alignment horizontal="left"/>
    </xf>
    <xf numFmtId="49" fontId="36" fillId="4" borderId="0" xfId="0" applyNumberFormat="1" applyFont="1" applyFill="1"/>
    <xf numFmtId="49" fontId="0" fillId="4" borderId="0" xfId="0" applyNumberFormat="1" applyFill="1"/>
    <xf numFmtId="49" fontId="34" fillId="4" borderId="0" xfId="1" applyNumberFormat="1" applyFont="1" applyFill="1" applyAlignment="1">
      <alignment horizontal="left"/>
    </xf>
    <xf numFmtId="0" fontId="13" fillId="2" borderId="20" xfId="0" applyFont="1" applyFill="1" applyBorder="1" applyAlignment="1" applyProtection="1">
      <alignment vertical="center"/>
    </xf>
    <xf numFmtId="0" fontId="13" fillId="2" borderId="12" xfId="0" applyFont="1" applyFill="1" applyBorder="1" applyAlignment="1" applyProtection="1">
      <alignment horizontal="left" vertical="center" indent="1"/>
    </xf>
    <xf numFmtId="0" fontId="16" fillId="2" borderId="12" xfId="0" applyFont="1" applyFill="1" applyBorder="1" applyAlignment="1" applyProtection="1">
      <alignment horizontal="center" vertical="center"/>
    </xf>
    <xf numFmtId="0" fontId="13" fillId="0" borderId="14" xfId="0" applyFont="1" applyFill="1" applyBorder="1" applyAlignment="1" applyProtection="1">
      <alignment horizontal="left" vertical="center" indent="1"/>
    </xf>
    <xf numFmtId="0" fontId="13" fillId="0" borderId="10" xfId="0" applyFont="1" applyFill="1" applyBorder="1" applyAlignment="1" applyProtection="1">
      <alignment vertical="center"/>
    </xf>
    <xf numFmtId="0" fontId="0" fillId="5" borderId="0" xfId="0" applyNumberFormat="1" applyFill="1" applyBorder="1" applyAlignment="1" applyProtection="1">
      <alignment horizontal="center" vertical="center"/>
    </xf>
    <xf numFmtId="2" fontId="13" fillId="0" borderId="0" xfId="0" applyNumberFormat="1" applyFont="1" applyFill="1" applyBorder="1" applyAlignment="1" applyProtection="1">
      <alignment horizontal="center" vertical="center"/>
    </xf>
    <xf numFmtId="0" fontId="0" fillId="0" borderId="0" xfId="0" applyFill="1" applyBorder="1" applyAlignment="1" applyProtection="1"/>
    <xf numFmtId="0" fontId="0" fillId="0" borderId="0" xfId="0" applyFill="1" applyAlignment="1" applyProtection="1">
      <alignment horizontal="right" vertical="center"/>
    </xf>
    <xf numFmtId="0" fontId="9" fillId="0" borderId="0" xfId="0" applyFont="1" applyFill="1" applyAlignment="1" applyProtection="1">
      <alignment horizontal="right" vertical="center"/>
    </xf>
    <xf numFmtId="0" fontId="12" fillId="0" borderId="0" xfId="0" applyFont="1" applyFill="1" applyAlignment="1" applyProtection="1">
      <alignment horizontal="right" vertical="center"/>
    </xf>
    <xf numFmtId="0" fontId="6" fillId="4" borderId="0" xfId="1" applyFont="1" applyFill="1"/>
    <xf numFmtId="49" fontId="6" fillId="4" borderId="0" xfId="0" applyNumberFormat="1" applyFont="1" applyFill="1"/>
    <xf numFmtId="181" fontId="13" fillId="3" borderId="12" xfId="0" applyNumberFormat="1" applyFont="1" applyFill="1" applyBorder="1" applyAlignment="1" applyProtection="1">
      <alignment horizontal="center" vertical="center"/>
    </xf>
    <xf numFmtId="2" fontId="33" fillId="0" borderId="0" xfId="0" applyNumberFormat="1" applyFont="1" applyFill="1" applyBorder="1" applyAlignment="1" applyProtection="1">
      <alignment horizontal="center" vertical="center"/>
    </xf>
    <xf numFmtId="0" fontId="6" fillId="3" borderId="12" xfId="0" applyNumberFormat="1" applyFont="1" applyFill="1" applyBorder="1" applyAlignment="1" applyProtection="1">
      <alignment horizontal="center" vertical="center"/>
      <protection locked="0" hidden="1"/>
    </xf>
    <xf numFmtId="0" fontId="19" fillId="3" borderId="1" xfId="0" applyNumberFormat="1" applyFont="1" applyFill="1" applyBorder="1" applyAlignment="1" applyProtection="1">
      <alignment horizontal="centerContinuous" vertical="center"/>
      <protection locked="0" hidden="1"/>
    </xf>
    <xf numFmtId="0" fontId="3" fillId="0" borderId="10" xfId="0" applyFont="1" applyFill="1" applyBorder="1" applyAlignment="1" applyProtection="1">
      <alignment horizontal="right" vertical="center"/>
      <protection hidden="1"/>
    </xf>
    <xf numFmtId="1" fontId="13" fillId="3" borderId="12" xfId="0" applyNumberFormat="1" applyFont="1" applyFill="1" applyBorder="1" applyAlignment="1" applyProtection="1">
      <alignment horizontal="center" vertical="center"/>
    </xf>
    <xf numFmtId="0" fontId="2" fillId="6" borderId="12" xfId="0" applyNumberFormat="1" applyFont="1" applyFill="1" applyBorder="1" applyAlignment="1" applyProtection="1">
      <alignment horizontal="center" vertical="center"/>
    </xf>
    <xf numFmtId="0" fontId="39" fillId="4" borderId="0" xfId="1" applyFont="1" applyFill="1" applyAlignment="1">
      <alignment horizontal="center"/>
    </xf>
    <xf numFmtId="0" fontId="39" fillId="4" borderId="0" xfId="1" applyFont="1" applyFill="1" applyAlignment="1">
      <alignment horizontal="left"/>
    </xf>
    <xf numFmtId="0" fontId="6" fillId="0" borderId="11" xfId="0" applyFont="1" applyFill="1" applyBorder="1" applyAlignment="1" applyProtection="1">
      <alignment horizontal="left" vertical="center" indent="1"/>
      <protection hidden="1"/>
    </xf>
    <xf numFmtId="0" fontId="35" fillId="4" borderId="0" xfId="1" applyFont="1" applyFill="1" applyAlignment="1">
      <alignment horizontal="centerContinuous"/>
    </xf>
    <xf numFmtId="0" fontId="0" fillId="4" borderId="0" xfId="0" applyFill="1" applyAlignment="1">
      <alignment horizontal="centerContinuous"/>
    </xf>
    <xf numFmtId="0" fontId="39" fillId="4" borderId="0" xfId="1" applyFont="1" applyFill="1" applyAlignment="1">
      <alignment horizontal="centerContinuous"/>
    </xf>
    <xf numFmtId="0" fontId="0" fillId="0" borderId="9" xfId="0" applyFill="1" applyBorder="1" applyAlignment="1" applyProtection="1">
      <alignment vertical="center"/>
    </xf>
    <xf numFmtId="0" fontId="0" fillId="0" borderId="10" xfId="0" applyFill="1" applyBorder="1" applyAlignment="1" applyProtection="1">
      <alignment vertical="center"/>
    </xf>
    <xf numFmtId="0" fontId="8" fillId="0" borderId="2" xfId="0" applyFont="1" applyBorder="1" applyProtection="1">
      <protection hidden="1"/>
    </xf>
    <xf numFmtId="0" fontId="0" fillId="0" borderId="2" xfId="0" applyBorder="1" applyProtection="1">
      <protection hidden="1"/>
    </xf>
    <xf numFmtId="0" fontId="8" fillId="0" borderId="0" xfId="0" applyFont="1" applyBorder="1" applyProtection="1">
      <protection hidden="1"/>
    </xf>
    <xf numFmtId="0" fontId="8" fillId="0" borderId="2" xfId="0" applyFont="1" applyBorder="1" applyAlignment="1" applyProtection="1">
      <alignment horizontal="center"/>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Alignment="1" applyProtection="1">
      <alignment vertical="center"/>
      <protection hidden="1"/>
    </xf>
    <xf numFmtId="0" fontId="0" fillId="0" borderId="0" xfId="0" applyFill="1" applyAlignment="1" applyProtection="1">
      <alignment horizontal="center" vertical="center"/>
      <protection hidden="1"/>
    </xf>
    <xf numFmtId="0" fontId="32"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49" fontId="28" fillId="0" borderId="0" xfId="0" applyNumberFormat="1" applyFont="1" applyFill="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Continuous" vertical="center"/>
      <protection hidden="1"/>
    </xf>
    <xf numFmtId="0" fontId="12" fillId="0" borderId="14" xfId="0" applyFont="1" applyFill="1" applyBorder="1" applyAlignment="1" applyProtection="1">
      <alignment horizontal="centerContinuous"/>
      <protection hidden="1"/>
    </xf>
    <xf numFmtId="0" fontId="12" fillId="0" borderId="12" xfId="0" applyFont="1" applyFill="1" applyBorder="1" applyAlignment="1" applyProtection="1">
      <alignment horizontal="centerContinuous" vertical="center"/>
      <protection hidden="1"/>
    </xf>
    <xf numFmtId="49" fontId="0" fillId="0" borderId="0" xfId="0" applyNumberFormat="1" applyFill="1" applyAlignment="1" applyProtection="1">
      <alignment horizontal="center" vertical="center"/>
      <protection hidden="1"/>
    </xf>
    <xf numFmtId="0" fontId="12" fillId="3" borderId="12"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Continuous" vertical="center"/>
      <protection hidden="1"/>
    </xf>
    <xf numFmtId="0" fontId="2" fillId="6" borderId="12" xfId="0"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0" fontId="13" fillId="0" borderId="12" xfId="0" applyFont="1" applyFill="1" applyBorder="1" applyAlignment="1" applyProtection="1">
      <alignment vertical="center"/>
      <protection hidden="1"/>
    </xf>
    <xf numFmtId="0" fontId="13" fillId="0" borderId="12"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3" fillId="3" borderId="12"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49" fontId="0" fillId="0" borderId="0" xfId="0" applyNumberFormat="1" applyFill="1" applyAlignment="1" applyProtection="1">
      <alignment horizontal="left" vertical="center" indent="1"/>
      <protection hidden="1"/>
    </xf>
    <xf numFmtId="0" fontId="0" fillId="0" borderId="0" xfId="0" applyAlignment="1" applyProtection="1">
      <alignment vertical="center"/>
      <protection hidden="1"/>
    </xf>
    <xf numFmtId="0" fontId="13" fillId="3" borderId="12" xfId="0" applyNumberFormat="1" applyFont="1" applyFill="1" applyBorder="1" applyAlignment="1" applyProtection="1">
      <alignment horizontal="center" vertical="center"/>
      <protection hidden="1"/>
    </xf>
    <xf numFmtId="0" fontId="13" fillId="0" borderId="0" xfId="0" applyFont="1" applyFill="1" applyAlignment="1" applyProtection="1">
      <alignment vertical="center"/>
      <protection hidden="1"/>
    </xf>
    <xf numFmtId="0" fontId="0" fillId="0" borderId="0" xfId="0" applyFill="1" applyAlignment="1" applyProtection="1">
      <alignment horizontal="centerContinuous" vertical="center"/>
      <protection hidden="1"/>
    </xf>
    <xf numFmtId="0" fontId="13" fillId="0" borderId="0" xfId="0" applyFont="1" applyFill="1" applyBorder="1" applyAlignment="1" applyProtection="1">
      <alignment vertical="center"/>
      <protection hidden="1"/>
    </xf>
    <xf numFmtId="0" fontId="13" fillId="0" borderId="11" xfId="0" applyFont="1" applyFill="1" applyBorder="1" applyAlignment="1" applyProtection="1">
      <alignment vertical="center"/>
      <protection hidden="1"/>
    </xf>
    <xf numFmtId="0" fontId="13" fillId="0" borderId="14" xfId="0" applyFont="1" applyFill="1" applyBorder="1" applyAlignment="1" applyProtection="1">
      <alignment vertical="center"/>
      <protection hidden="1"/>
    </xf>
    <xf numFmtId="0" fontId="13" fillId="0" borderId="31" xfId="0" applyFont="1" applyFill="1" applyBorder="1" applyAlignment="1" applyProtection="1">
      <alignment vertical="center"/>
      <protection hidden="1"/>
    </xf>
    <xf numFmtId="0" fontId="13" fillId="0" borderId="34" xfId="0" applyFont="1" applyFill="1" applyBorder="1" applyAlignment="1" applyProtection="1">
      <alignment horizontal="left" vertical="center" indent="1"/>
      <protection hidden="1"/>
    </xf>
    <xf numFmtId="0" fontId="13" fillId="4" borderId="12" xfId="0" applyFont="1" applyFill="1" applyBorder="1" applyAlignment="1" applyProtection="1">
      <alignment horizontal="center" vertical="center"/>
      <protection hidden="1"/>
    </xf>
    <xf numFmtId="0" fontId="16" fillId="4" borderId="12" xfId="0" applyFont="1" applyFill="1" applyBorder="1" applyAlignment="1" applyProtection="1">
      <alignment horizontal="center" vertical="center"/>
      <protection hidden="1"/>
    </xf>
    <xf numFmtId="0" fontId="0" fillId="0" borderId="0" xfId="0" applyNumberFormat="1" applyProtection="1">
      <protection hidden="1"/>
    </xf>
    <xf numFmtId="0" fontId="13" fillId="0" borderId="12" xfId="0" applyFont="1" applyFill="1" applyBorder="1" applyAlignment="1" applyProtection="1">
      <alignment horizontal="left" vertical="center" indent="1"/>
      <protection hidden="1"/>
    </xf>
    <xf numFmtId="0" fontId="13" fillId="0" borderId="22" xfId="0" applyFont="1" applyFill="1" applyBorder="1" applyAlignment="1" applyProtection="1">
      <alignment vertical="center"/>
      <protection hidden="1"/>
    </xf>
    <xf numFmtId="0" fontId="13" fillId="0" borderId="2"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0" fillId="0" borderId="0" xfId="0" applyNumberFormat="1" applyFill="1" applyProtection="1">
      <protection hidden="1"/>
    </xf>
    <xf numFmtId="0" fontId="33" fillId="0" borderId="0" xfId="0" applyFont="1" applyAlignment="1" applyProtection="1">
      <alignment horizontal="center"/>
      <protection hidden="1"/>
    </xf>
    <xf numFmtId="2" fontId="12" fillId="3" borderId="12" xfId="0" applyNumberFormat="1" applyFont="1" applyFill="1" applyBorder="1" applyAlignment="1" applyProtection="1">
      <alignment horizontal="center" vertical="center"/>
      <protection hidden="1"/>
    </xf>
    <xf numFmtId="2" fontId="33" fillId="0" borderId="0" xfId="0" applyNumberFormat="1" applyFont="1" applyFill="1" applyBorder="1" applyAlignment="1" applyProtection="1">
      <alignment horizontal="center" vertical="center"/>
      <protection hidden="1"/>
    </xf>
    <xf numFmtId="0" fontId="14" fillId="0" borderId="14" xfId="0" applyFont="1" applyFill="1" applyBorder="1" applyAlignment="1" applyProtection="1">
      <alignment horizontal="centerContinuous" vertical="center"/>
      <protection hidden="1"/>
    </xf>
    <xf numFmtId="0" fontId="13" fillId="4" borderId="34" xfId="0" applyFont="1" applyFill="1" applyBorder="1" applyAlignment="1" applyProtection="1">
      <alignment horizontal="left" vertical="center" indent="1"/>
      <protection hidden="1"/>
    </xf>
    <xf numFmtId="0" fontId="12" fillId="4" borderId="12" xfId="0" applyFont="1" applyFill="1" applyBorder="1" applyAlignment="1" applyProtection="1">
      <alignment horizontal="center" vertical="center"/>
      <protection hidden="1"/>
    </xf>
    <xf numFmtId="0" fontId="0" fillId="4" borderId="0" xfId="0" applyFill="1" applyAlignment="1" applyProtection="1">
      <alignment horizontal="centerContinuous" vertical="center"/>
      <protection hidden="1"/>
    </xf>
    <xf numFmtId="0" fontId="0" fillId="0" borderId="0" xfId="0" applyNumberFormat="1" applyAlignment="1" applyProtection="1">
      <alignment horizontal="center" vertical="center"/>
      <protection hidden="1"/>
    </xf>
    <xf numFmtId="0" fontId="13" fillId="4" borderId="12" xfId="0" applyFont="1" applyFill="1" applyBorder="1" applyAlignment="1" applyProtection="1">
      <alignment horizontal="left" vertical="center" indent="1"/>
      <protection hidden="1"/>
    </xf>
    <xf numFmtId="0" fontId="0" fillId="4" borderId="0" xfId="0" applyFill="1" applyAlignment="1" applyProtection="1">
      <alignment vertical="center"/>
      <protection hidden="1"/>
    </xf>
    <xf numFmtId="0" fontId="0" fillId="4" borderId="0" xfId="0" applyFill="1" applyBorder="1" applyAlignment="1" applyProtection="1">
      <alignment horizontal="center" vertical="center"/>
      <protection hidden="1"/>
    </xf>
    <xf numFmtId="0" fontId="14" fillId="4" borderId="12" xfId="0" applyFont="1" applyFill="1" applyBorder="1" applyAlignment="1" applyProtection="1">
      <alignment horizontal="centerContinuous" vertical="center"/>
      <protection hidden="1"/>
    </xf>
    <xf numFmtId="0" fontId="14" fillId="4" borderId="14" xfId="0" applyFont="1" applyFill="1" applyBorder="1" applyAlignment="1" applyProtection="1">
      <alignment horizontal="centerContinuous" vertical="center"/>
      <protection hidden="1"/>
    </xf>
    <xf numFmtId="0" fontId="14" fillId="4" borderId="12" xfId="0" applyFont="1" applyFill="1" applyBorder="1" applyAlignment="1" applyProtection="1">
      <alignment horizontal="center" vertical="center"/>
      <protection hidden="1"/>
    </xf>
    <xf numFmtId="0" fontId="0" fillId="4" borderId="0" xfId="0" applyFill="1" applyBorder="1" applyAlignment="1" applyProtection="1">
      <alignment vertical="center"/>
      <protection hidden="1"/>
    </xf>
    <xf numFmtId="0" fontId="0" fillId="4" borderId="0"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1" fontId="13" fillId="3" borderId="12" xfId="0" applyNumberFormat="1" applyFont="1" applyFill="1" applyBorder="1" applyAlignment="1" applyProtection="1">
      <alignment horizontal="center" vertical="center"/>
      <protection hidden="1"/>
    </xf>
    <xf numFmtId="0" fontId="17" fillId="0" borderId="12" xfId="0" applyFont="1" applyFill="1" applyBorder="1" applyAlignment="1" applyProtection="1">
      <alignment horizontal="center" vertical="center"/>
      <protection hidden="1"/>
    </xf>
    <xf numFmtId="181" fontId="13" fillId="3" borderId="12" xfId="0"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left" vertical="center" indent="1"/>
      <protection hidden="1"/>
    </xf>
    <xf numFmtId="0" fontId="12" fillId="0" borderId="0" xfId="0" applyFont="1" applyFill="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0" fillId="0" borderId="0" xfId="0" applyFill="1" applyAlignment="1" applyProtection="1">
      <alignment horizontal="right" vertical="center"/>
      <protection hidden="1"/>
    </xf>
    <xf numFmtId="2" fontId="13" fillId="0" borderId="0" xfId="0" applyNumberFormat="1" applyFont="1" applyFill="1" applyBorder="1" applyAlignment="1" applyProtection="1">
      <alignment horizontal="center" vertical="center"/>
      <protection hidden="1"/>
    </xf>
    <xf numFmtId="0" fontId="0" fillId="0" borderId="0" xfId="0" applyFill="1" applyBorder="1" applyAlignment="1" applyProtection="1">
      <protection hidden="1"/>
    </xf>
    <xf numFmtId="0" fontId="16"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0" fillId="5" borderId="0" xfId="0" applyNumberForma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2" fontId="13" fillId="3" borderId="12" xfId="0" applyNumberFormat="1" applyFont="1" applyFill="1" applyBorder="1" applyAlignment="1" applyProtection="1">
      <alignment horizontal="center" vertical="center"/>
      <protection hidden="1"/>
    </xf>
    <xf numFmtId="49" fontId="0" fillId="0" borderId="0" xfId="0" applyNumberFormat="1" applyFill="1" applyAlignment="1" applyProtection="1">
      <alignment vertical="center"/>
      <protection hidden="1"/>
    </xf>
    <xf numFmtId="0" fontId="0" fillId="0" borderId="1" xfId="0" applyBorder="1" applyProtection="1">
      <protection hidden="1"/>
    </xf>
    <xf numFmtId="0" fontId="9" fillId="0" borderId="1" xfId="0" applyFont="1" applyBorder="1" applyProtection="1">
      <protection hidden="1"/>
    </xf>
    <xf numFmtId="14" fontId="9" fillId="0" borderId="1" xfId="0" applyNumberFormat="1" applyFont="1" applyBorder="1" applyAlignment="1" applyProtection="1">
      <alignment horizontal="center"/>
      <protection hidden="1"/>
    </xf>
    <xf numFmtId="0" fontId="9" fillId="0" borderId="1" xfId="0" applyFont="1" applyBorder="1" applyAlignment="1" applyProtection="1">
      <alignment horizontal="centerContinuous"/>
      <protection hidden="1"/>
    </xf>
    <xf numFmtId="0" fontId="9" fillId="0" borderId="0" xfId="0" applyFont="1" applyProtection="1">
      <protection hidden="1"/>
    </xf>
    <xf numFmtId="0" fontId="33" fillId="0" borderId="0" xfId="0" applyFont="1" applyAlignment="1" applyProtection="1">
      <alignment horizontal="center"/>
    </xf>
    <xf numFmtId="0" fontId="3" fillId="0" borderId="10" xfId="0" applyFont="1" applyFill="1" applyBorder="1" applyAlignment="1" applyProtection="1">
      <alignment horizontal="right" vertical="center"/>
    </xf>
    <xf numFmtId="0" fontId="8" fillId="2" borderId="1" xfId="0" applyFont="1" applyFill="1" applyBorder="1" applyProtection="1"/>
    <xf numFmtId="0" fontId="33" fillId="0" borderId="0" xfId="0" applyFont="1" applyFill="1" applyAlignment="1" applyProtection="1">
      <alignment horizontal="center"/>
    </xf>
    <xf numFmtId="0" fontId="8" fillId="2" borderId="2" xfId="0" applyFont="1" applyFill="1" applyBorder="1" applyProtection="1"/>
    <xf numFmtId="0" fontId="0" fillId="2" borderId="2" xfId="0" applyFill="1" applyBorder="1" applyProtection="1"/>
    <xf numFmtId="0" fontId="8" fillId="2" borderId="0" xfId="0" applyFont="1" applyFill="1" applyBorder="1" applyProtection="1"/>
    <xf numFmtId="0" fontId="8" fillId="2" borderId="2" xfId="0" applyFont="1" applyFill="1" applyBorder="1" applyAlignment="1" applyProtection="1">
      <alignment horizontal="center"/>
    </xf>
    <xf numFmtId="0" fontId="0" fillId="2" borderId="0" xfId="0" applyFill="1" applyProtection="1"/>
    <xf numFmtId="0" fontId="0" fillId="2" borderId="0" xfId="0" applyFill="1" applyAlignment="1" applyProtection="1">
      <alignment horizontal="center"/>
    </xf>
    <xf numFmtId="0" fontId="28" fillId="0" borderId="0" xfId="0" applyFont="1" applyProtection="1"/>
    <xf numFmtId="0" fontId="51" fillId="0" borderId="0" xfId="0" applyFont="1"/>
    <xf numFmtId="49" fontId="6" fillId="3" borderId="6" xfId="0" applyNumberFormat="1" applyFont="1" applyFill="1" applyBorder="1" applyAlignment="1" applyProtection="1">
      <alignment horizontal="center" vertical="center"/>
      <protection locked="0" hidden="1"/>
    </xf>
    <xf numFmtId="49" fontId="6" fillId="3" borderId="7" xfId="0" applyNumberFormat="1" applyFont="1" applyFill="1" applyBorder="1" applyAlignment="1" applyProtection="1">
      <alignment horizontal="center" vertical="center"/>
      <protection locked="0" hidden="1"/>
    </xf>
    <xf numFmtId="0" fontId="0" fillId="3" borderId="35" xfId="0" applyFill="1" applyBorder="1" applyAlignment="1" applyProtection="1">
      <alignment vertical="center"/>
      <protection locked="0" hidden="1"/>
    </xf>
    <xf numFmtId="0" fontId="0" fillId="3" borderId="23" xfId="0" applyFill="1" applyBorder="1" applyAlignment="1" applyProtection="1">
      <alignment vertical="center"/>
      <protection locked="0" hidden="1"/>
    </xf>
    <xf numFmtId="0" fontId="6" fillId="3" borderId="11" xfId="0" applyNumberFormat="1" applyFont="1" applyFill="1" applyBorder="1" applyAlignment="1" applyProtection="1">
      <alignment horizontal="center" vertical="center"/>
      <protection locked="0" hidden="1"/>
    </xf>
    <xf numFmtId="0" fontId="0" fillId="3" borderId="14" xfId="0" applyNumberFormat="1" applyFill="1" applyBorder="1" applyAlignment="1" applyProtection="1">
      <alignment horizontal="center" vertical="center"/>
      <protection locked="0" hidden="1"/>
    </xf>
    <xf numFmtId="49" fontId="0" fillId="3" borderId="35" xfId="0" applyNumberFormat="1" applyFill="1" applyBorder="1" applyAlignment="1" applyProtection="1">
      <alignment vertical="center"/>
      <protection locked="0" hidden="1"/>
    </xf>
    <xf numFmtId="49" fontId="0" fillId="3" borderId="23" xfId="0" applyNumberFormat="1" applyFill="1" applyBorder="1" applyAlignment="1" applyProtection="1">
      <alignment vertical="center"/>
      <protection locked="0" hidden="1"/>
    </xf>
    <xf numFmtId="49" fontId="24" fillId="3" borderId="6" xfId="0" applyNumberFormat="1" applyFont="1" applyFill="1" applyBorder="1" applyAlignment="1" applyProtection="1">
      <alignment horizontal="center" vertical="center"/>
      <protection locked="0" hidden="1"/>
    </xf>
    <xf numFmtId="49" fontId="24" fillId="3" borderId="7" xfId="0" applyNumberFormat="1" applyFont="1" applyFill="1" applyBorder="1" applyAlignment="1" applyProtection="1">
      <alignment horizontal="center" vertical="center"/>
      <protection locked="0" hidden="1"/>
    </xf>
    <xf numFmtId="0" fontId="6" fillId="3" borderId="28" xfId="0" applyNumberFormat="1" applyFont="1" applyFill="1" applyBorder="1" applyAlignment="1" applyProtection="1">
      <alignment horizontal="center" vertical="center"/>
      <protection locked="0" hidden="1"/>
    </xf>
    <xf numFmtId="0" fontId="6" fillId="3" borderId="29" xfId="0" applyNumberFormat="1" applyFont="1" applyFill="1" applyBorder="1" applyAlignment="1" applyProtection="1">
      <alignment horizontal="center" vertical="center"/>
      <protection locked="0" hidden="1"/>
    </xf>
    <xf numFmtId="0" fontId="6" fillId="3" borderId="32" xfId="0" applyNumberFormat="1" applyFont="1" applyFill="1" applyBorder="1" applyAlignment="1" applyProtection="1">
      <alignment horizontal="center" vertical="center"/>
      <protection locked="0" hidden="1"/>
    </xf>
    <xf numFmtId="0" fontId="0" fillId="3" borderId="33" xfId="0" applyNumberFormat="1" applyFill="1" applyBorder="1" applyAlignment="1" applyProtection="1">
      <alignment horizontal="center" vertical="center"/>
      <protection locked="0" hidden="1"/>
    </xf>
    <xf numFmtId="0" fontId="6" fillId="3" borderId="22" xfId="0" applyNumberFormat="1" applyFont="1" applyFill="1" applyBorder="1" applyAlignment="1" applyProtection="1">
      <alignment horizontal="center" vertical="center"/>
      <protection locked="0" hidden="1"/>
    </xf>
    <xf numFmtId="0" fontId="0" fillId="3" borderId="23" xfId="0" applyNumberFormat="1" applyFill="1" applyBorder="1" applyAlignment="1" applyProtection="1">
      <alignment horizontal="center" vertical="center"/>
      <protection locked="0" hidden="1"/>
    </xf>
    <xf numFmtId="0" fontId="0" fillId="3" borderId="2" xfId="0" applyFill="1" applyBorder="1" applyAlignment="1" applyProtection="1">
      <alignment vertical="top" wrapText="1"/>
      <protection locked="0" hidden="1"/>
    </xf>
    <xf numFmtId="181" fontId="6" fillId="3" borderId="11" xfId="0" applyNumberFormat="1" applyFont="1" applyFill="1" applyBorder="1" applyAlignment="1" applyProtection="1">
      <alignment horizontal="center" vertical="center"/>
      <protection locked="0" hidden="1"/>
    </xf>
    <xf numFmtId="181" fontId="0" fillId="3" borderId="14" xfId="0" applyNumberFormat="1" applyFill="1" applyBorder="1" applyAlignment="1" applyProtection="1">
      <alignment horizontal="center" vertical="center"/>
      <protection locked="0" hidden="1"/>
    </xf>
    <xf numFmtId="0" fontId="0" fillId="3" borderId="20" xfId="0" applyFill="1" applyBorder="1" applyAlignment="1" applyProtection="1">
      <alignment vertical="top" wrapText="1"/>
      <protection locked="0" hidden="1"/>
    </xf>
    <xf numFmtId="0" fontId="31" fillId="0" borderId="11" xfId="0" applyFont="1" applyFill="1" applyBorder="1" applyAlignment="1" applyProtection="1">
      <alignment horizontal="left" vertical="center"/>
      <protection locked="0"/>
    </xf>
    <xf numFmtId="0" fontId="31" fillId="0" borderId="14" xfId="0" applyFont="1" applyFill="1" applyBorder="1" applyAlignment="1" applyProtection="1">
      <alignment horizontal="left" vertical="center"/>
      <protection locked="0"/>
    </xf>
    <xf numFmtId="0" fontId="0" fillId="0" borderId="31" xfId="0" applyFill="1" applyBorder="1" applyAlignment="1" applyProtection="1">
      <alignment vertical="center"/>
      <protection hidden="1"/>
    </xf>
    <xf numFmtId="0" fontId="0" fillId="0" borderId="10" xfId="0" applyBorder="1" applyAlignment="1">
      <alignment vertical="center"/>
    </xf>
    <xf numFmtId="0" fontId="14" fillId="0" borderId="22" xfId="0" applyFont="1" applyFill="1" applyBorder="1" applyAlignment="1" applyProtection="1">
      <alignment vertical="center"/>
      <protection hidden="1"/>
    </xf>
    <xf numFmtId="0" fontId="0" fillId="0" borderId="23" xfId="0" applyBorder="1" applyAlignment="1">
      <alignment vertical="center"/>
    </xf>
    <xf numFmtId="0" fontId="0" fillId="0" borderId="2" xfId="0" applyFill="1" applyBorder="1" applyAlignment="1" applyProtection="1">
      <alignment vertical="top" wrapText="1"/>
      <protection hidden="1"/>
    </xf>
    <xf numFmtId="0" fontId="0" fillId="0" borderId="2" xfId="0" applyBorder="1" applyAlignment="1">
      <alignment wrapText="1"/>
    </xf>
    <xf numFmtId="0" fontId="6" fillId="3" borderId="14" xfId="0" applyNumberFormat="1" applyFont="1" applyFill="1" applyBorder="1" applyAlignment="1" applyProtection="1">
      <alignment horizontal="center" vertical="center"/>
      <protection locked="0" hidden="1"/>
    </xf>
    <xf numFmtId="0" fontId="0" fillId="3" borderId="9" xfId="0" applyFill="1" applyBorder="1" applyAlignment="1" applyProtection="1">
      <alignment vertical="center"/>
      <protection locked="0" hidden="1"/>
    </xf>
    <xf numFmtId="0" fontId="0" fillId="3" borderId="10" xfId="0" applyFill="1" applyBorder="1" applyAlignment="1" applyProtection="1">
      <alignment vertical="center"/>
      <protection locked="0" hidden="1"/>
    </xf>
    <xf numFmtId="0" fontId="0" fillId="0" borderId="23" xfId="0" applyBorder="1" applyAlignment="1" applyProtection="1">
      <alignment vertical="center"/>
      <protection locked="0" hidden="1"/>
    </xf>
    <xf numFmtId="0" fontId="0" fillId="3" borderId="2" xfId="0" applyFill="1" applyBorder="1" applyAlignment="1" applyProtection="1">
      <alignment vertical="center"/>
      <protection hidden="1"/>
    </xf>
    <xf numFmtId="0" fontId="6" fillId="3" borderId="36" xfId="0" applyNumberFormat="1" applyFont="1" applyFill="1" applyBorder="1" applyAlignment="1" applyProtection="1">
      <alignment horizontal="center" vertical="center"/>
      <protection locked="0" hidden="1"/>
    </xf>
    <xf numFmtId="0" fontId="0" fillId="3" borderId="37" xfId="0" applyNumberFormat="1" applyFill="1" applyBorder="1" applyAlignment="1" applyProtection="1">
      <alignment horizontal="center" vertical="center"/>
      <protection locked="0" hidden="1"/>
    </xf>
    <xf numFmtId="2" fontId="13" fillId="3" borderId="11" xfId="0" applyNumberFormat="1" applyFont="1" applyFill="1" applyBorder="1" applyAlignment="1" applyProtection="1">
      <alignment horizontal="center" vertical="center"/>
      <protection hidden="1"/>
    </xf>
    <xf numFmtId="2" fontId="0" fillId="0" borderId="14" xfId="0" applyNumberFormat="1" applyBorder="1" applyAlignment="1" applyProtection="1">
      <protection hidden="1"/>
    </xf>
    <xf numFmtId="0" fontId="13" fillId="4" borderId="11" xfId="0" applyFont="1"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0" fillId="0" borderId="14" xfId="0" applyBorder="1" applyAlignment="1" applyProtection="1">
      <protection hidden="1"/>
    </xf>
    <xf numFmtId="0" fontId="0" fillId="3" borderId="11" xfId="0" applyNumberFormat="1" applyFill="1" applyBorder="1" applyAlignment="1" applyProtection="1">
      <protection hidden="1"/>
    </xf>
    <xf numFmtId="0" fontId="0" fillId="3" borderId="20" xfId="0" applyNumberFormat="1" applyFill="1" applyBorder="1" applyAlignment="1" applyProtection="1">
      <protection hidden="1"/>
    </xf>
    <xf numFmtId="0" fontId="0" fillId="3" borderId="14" xfId="0" applyNumberFormat="1" applyFill="1" applyBorder="1" applyAlignment="1" applyProtection="1">
      <protection hidden="1"/>
    </xf>
    <xf numFmtId="1" fontId="13" fillId="3" borderId="11" xfId="0" applyNumberFormat="1" applyFont="1" applyFill="1" applyBorder="1" applyAlignment="1" applyProtection="1">
      <alignment horizontal="center" vertical="center"/>
      <protection hidden="1"/>
    </xf>
    <xf numFmtId="1" fontId="0" fillId="3" borderId="14" xfId="0" applyNumberFormat="1" applyFill="1" applyBorder="1" applyAlignment="1" applyProtection="1">
      <alignment horizontal="center" vertical="center"/>
      <protection hidden="1"/>
    </xf>
    <xf numFmtId="0" fontId="12" fillId="0" borderId="0" xfId="0" applyFont="1" applyFill="1" applyAlignment="1" applyProtection="1">
      <alignment horizontal="right"/>
      <protection hidden="1"/>
    </xf>
    <xf numFmtId="0" fontId="12" fillId="0" borderId="0" xfId="0" applyFont="1" applyAlignment="1" applyProtection="1">
      <alignment horizontal="right"/>
      <protection hidden="1"/>
    </xf>
    <xf numFmtId="0" fontId="18" fillId="0" borderId="11" xfId="0" applyFont="1" applyBorder="1" applyAlignment="1" applyProtection="1">
      <alignment horizontal="center" vertical="center"/>
      <protection hidden="1"/>
    </xf>
    <xf numFmtId="2" fontId="13" fillId="3" borderId="11" xfId="0" applyNumberFormat="1" applyFont="1" applyFill="1" applyBorder="1" applyAlignment="1" applyProtection="1">
      <alignment horizontal="center" vertical="center"/>
    </xf>
    <xf numFmtId="2" fontId="0" fillId="0" borderId="14" xfId="0" applyNumberFormat="1" applyBorder="1" applyAlignment="1" applyProtection="1"/>
    <xf numFmtId="1" fontId="13" fillId="3" borderId="11" xfId="0" applyNumberFormat="1" applyFont="1" applyFill="1" applyBorder="1" applyAlignment="1" applyProtection="1">
      <alignment horizontal="center" vertical="center"/>
    </xf>
    <xf numFmtId="1" fontId="0" fillId="3" borderId="14" xfId="0" applyNumberForma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14" fillId="0" borderId="11" xfId="0" applyFont="1" applyBorder="1" applyAlignment="1" applyProtection="1">
      <alignment horizontal="center" vertical="center"/>
    </xf>
    <xf numFmtId="0" fontId="0" fillId="0" borderId="14" xfId="0" applyBorder="1" applyAlignment="1" applyProtection="1"/>
    <xf numFmtId="0" fontId="0" fillId="3" borderId="11" xfId="0" applyNumberFormat="1" applyFill="1" applyBorder="1" applyAlignment="1" applyProtection="1"/>
    <xf numFmtId="0" fontId="0" fillId="3" borderId="20" xfId="0" applyNumberFormat="1" applyFill="1" applyBorder="1" applyAlignment="1" applyProtection="1"/>
    <xf numFmtId="0" fontId="0" fillId="3" borderId="14" xfId="0" applyNumberFormat="1" applyFill="1" applyBorder="1" applyAlignment="1" applyProtection="1"/>
    <xf numFmtId="0" fontId="12" fillId="0" borderId="0" xfId="0" applyFont="1" applyFill="1" applyAlignment="1" applyProtection="1">
      <alignment horizontal="right"/>
    </xf>
    <xf numFmtId="0" fontId="12" fillId="0" borderId="0" xfId="0" applyFont="1" applyAlignment="1" applyProtection="1">
      <alignment horizontal="right"/>
    </xf>
    <xf numFmtId="0" fontId="18" fillId="0" borderId="11" xfId="0" applyFont="1" applyBorder="1" applyAlignment="1" applyProtection="1">
      <alignment horizontal="center" vertical="center"/>
    </xf>
    <xf numFmtId="2" fontId="13" fillId="3" borderId="14" xfId="0" applyNumberFormat="1" applyFont="1" applyFill="1" applyBorder="1" applyAlignment="1" applyProtection="1">
      <alignment horizontal="center" vertical="center"/>
    </xf>
    <xf numFmtId="0" fontId="12" fillId="0" borderId="10" xfId="0" applyFont="1" applyFill="1" applyBorder="1" applyAlignment="1" applyProtection="1">
      <alignment horizontal="right"/>
    </xf>
    <xf numFmtId="1" fontId="13" fillId="3" borderId="14" xfId="0"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cellXfs>
  <cellStyles count="2">
    <cellStyle name="Standard" xfId="0" builtinId="0"/>
    <cellStyle name="Standard_Start" xfId="1"/>
  </cellStyles>
  <dxfs count="25">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
      <fill>
        <patternFill patternType="none">
          <bgColor indexed="65"/>
        </patternFill>
      </fill>
    </dxf>
    <dxf>
      <font>
        <b/>
        <i val="0"/>
        <condense val="0"/>
        <extend val="0"/>
      </font>
      <fill>
        <patternFill>
          <bgColor indexed="47"/>
        </patternFill>
      </fill>
    </dxf>
    <dxf>
      <fill>
        <patternFill patternType="none">
          <bgColor indexed="65"/>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Tabelle1!$A$10" fmlaRange="Tabelle1!$A$2:$A$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247650</xdr:colOff>
      <xdr:row>4</xdr:row>
      <xdr:rowOff>152400</xdr:rowOff>
    </xdr:from>
    <xdr:to>
      <xdr:col>6</xdr:col>
      <xdr:colOff>209550</xdr:colOff>
      <xdr:row>9</xdr:row>
      <xdr:rowOff>47625</xdr:rowOff>
    </xdr:to>
    <xdr:pic>
      <xdr:nvPicPr>
        <xdr:cNvPr id="820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1762125"/>
          <a:ext cx="18764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0</xdr:row>
          <xdr:rowOff>581025</xdr:rowOff>
        </xdr:from>
        <xdr:to>
          <xdr:col>3</xdr:col>
          <xdr:colOff>390525</xdr:colOff>
          <xdr:row>3</xdr:row>
          <xdr:rowOff>180975</xdr:rowOff>
        </xdr:to>
        <xdr:sp macro="" textlink="">
          <xdr:nvSpPr>
            <xdr:cNvPr id="8196" name="Object 4" hidden="1">
              <a:extLst>
                <a:ext uri="{63B3BB69-23CF-44E3-9099-C40C66FF867C}">
                  <a14:compatExt spid="_x0000_s819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438150</xdr:colOff>
      <xdr:row>0</xdr:row>
      <xdr:rowOff>28575</xdr:rowOff>
    </xdr:from>
    <xdr:to>
      <xdr:col>8</xdr:col>
      <xdr:colOff>352425</xdr:colOff>
      <xdr:row>1</xdr:row>
      <xdr:rowOff>190500</xdr:rowOff>
    </xdr:to>
    <xdr:pic>
      <xdr:nvPicPr>
        <xdr:cNvPr id="112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3550"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4</xdr:col>
          <xdr:colOff>9525</xdr:colOff>
          <xdr:row>12</xdr:row>
          <xdr:rowOff>0</xdr:rowOff>
        </xdr:to>
        <xdr:sp macro="" textlink="">
          <xdr:nvSpPr>
            <xdr:cNvPr id="1086" name="Drop Down 6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206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410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923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616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7</xdr:col>
      <xdr:colOff>371475</xdr:colOff>
      <xdr:row>2</xdr:row>
      <xdr:rowOff>28575</xdr:rowOff>
    </xdr:to>
    <xdr:pic>
      <xdr:nvPicPr>
        <xdr:cNvPr id="513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K45"/>
  <sheetViews>
    <sheetView view="pageLayout" zoomScaleNormal="100" zoomScaleSheetLayoutView="100" workbookViewId="0">
      <selection activeCell="M7" sqref="M7"/>
    </sheetView>
  </sheetViews>
  <sheetFormatPr baseColWidth="10" defaultRowHeight="12.75"/>
  <cols>
    <col min="1" max="1" width="3.42578125" customWidth="1"/>
    <col min="2" max="2" width="4.28515625" customWidth="1"/>
    <col min="3" max="3" width="7.7109375" customWidth="1"/>
    <col min="4" max="4" width="11" customWidth="1"/>
    <col min="5" max="5" width="17.28515625" customWidth="1"/>
    <col min="8" max="8" width="11.28515625" customWidth="1"/>
    <col min="9" max="9" width="12.85546875" customWidth="1"/>
    <col min="10" max="11" width="11.42578125" style="6"/>
  </cols>
  <sheetData>
    <row r="1" spans="1:9" ht="48" customHeight="1">
      <c r="A1" s="176"/>
      <c r="B1" s="176"/>
      <c r="C1" s="176"/>
      <c r="D1" s="176"/>
      <c r="E1" s="176"/>
      <c r="F1" s="176"/>
      <c r="G1" s="176"/>
      <c r="H1" s="176"/>
      <c r="I1" s="176"/>
    </row>
    <row r="2" spans="1:9" ht="26.25">
      <c r="A2" s="176"/>
      <c r="B2" s="176"/>
      <c r="C2" s="176"/>
      <c r="D2" s="177"/>
      <c r="E2" s="177" t="s">
        <v>112</v>
      </c>
      <c r="F2" s="176"/>
      <c r="G2" s="176"/>
      <c r="H2" s="176"/>
      <c r="I2" s="176"/>
    </row>
    <row r="3" spans="1:9" ht="26.25">
      <c r="A3" s="176"/>
      <c r="B3" s="176"/>
      <c r="C3" s="176"/>
      <c r="D3" s="176"/>
      <c r="E3" s="193" t="s">
        <v>111</v>
      </c>
      <c r="F3" s="176"/>
      <c r="G3" s="176"/>
      <c r="H3" s="176"/>
      <c r="I3" s="176"/>
    </row>
    <row r="4" spans="1:9" ht="26.25">
      <c r="A4" s="176"/>
      <c r="B4" s="176"/>
      <c r="C4" s="176"/>
      <c r="D4" s="176"/>
      <c r="E4" s="177"/>
      <c r="F4" s="176"/>
      <c r="G4" s="176"/>
      <c r="H4" s="176"/>
      <c r="I4" s="176"/>
    </row>
    <row r="5" spans="1:9" ht="26.25">
      <c r="A5" s="176"/>
      <c r="B5" s="176"/>
      <c r="C5" s="176"/>
      <c r="D5" s="176"/>
      <c r="E5" s="177"/>
      <c r="F5" s="176"/>
      <c r="G5" s="176"/>
      <c r="H5" s="176"/>
      <c r="I5" s="176"/>
    </row>
    <row r="6" spans="1:9" ht="26.25">
      <c r="A6" s="176"/>
      <c r="B6" s="176"/>
      <c r="C6" s="176"/>
      <c r="D6" s="176"/>
      <c r="E6" s="177"/>
      <c r="F6" s="176"/>
      <c r="G6" s="176"/>
      <c r="H6" s="176"/>
      <c r="I6" s="176"/>
    </row>
    <row r="7" spans="1:9" ht="26.25">
      <c r="A7" s="176"/>
      <c r="B7" s="176"/>
      <c r="C7" s="176"/>
      <c r="D7" s="176"/>
      <c r="E7" s="177"/>
      <c r="F7" s="176"/>
      <c r="G7" s="176"/>
      <c r="H7" s="176"/>
      <c r="I7" s="176"/>
    </row>
    <row r="8" spans="1:9" ht="26.25">
      <c r="A8" s="176"/>
      <c r="B8" s="176"/>
      <c r="C8" s="176"/>
      <c r="D8" s="176"/>
      <c r="E8" s="177"/>
      <c r="F8" s="176"/>
      <c r="G8" s="176"/>
      <c r="H8" s="176"/>
      <c r="I8" s="176"/>
    </row>
    <row r="9" spans="1:9">
      <c r="A9" s="176"/>
      <c r="B9" s="176"/>
      <c r="C9" s="176"/>
      <c r="D9" s="176"/>
      <c r="E9" s="178"/>
      <c r="F9" s="176"/>
      <c r="G9" s="176"/>
      <c r="H9" s="176"/>
      <c r="I9" s="176"/>
    </row>
    <row r="10" spans="1:9" ht="27.75">
      <c r="A10" s="176"/>
      <c r="B10" s="176"/>
      <c r="C10" s="179"/>
      <c r="D10" s="179"/>
      <c r="E10" s="179"/>
      <c r="F10" s="176"/>
      <c r="G10" s="176"/>
      <c r="H10" s="176"/>
      <c r="I10" s="176"/>
    </row>
    <row r="11" spans="1:9" ht="27.75">
      <c r="A11" s="176"/>
      <c r="B11" s="179"/>
      <c r="C11" s="179"/>
      <c r="D11" s="179"/>
      <c r="E11" s="176"/>
      <c r="F11" s="176"/>
      <c r="G11" s="176"/>
      <c r="H11" s="176"/>
      <c r="I11" s="176"/>
    </row>
    <row r="12" spans="1:9" ht="27.75">
      <c r="A12" s="217" t="s">
        <v>103</v>
      </c>
      <c r="B12" s="218"/>
      <c r="C12" s="218"/>
      <c r="D12" s="218"/>
      <c r="E12" s="217"/>
      <c r="F12" s="218"/>
      <c r="G12" s="218"/>
      <c r="H12" s="218"/>
      <c r="I12" s="218"/>
    </row>
    <row r="13" spans="1:9" ht="27.75">
      <c r="A13" s="217" t="s">
        <v>139</v>
      </c>
      <c r="B13" s="219"/>
      <c r="C13" s="219"/>
      <c r="D13" s="219"/>
      <c r="E13" s="218"/>
      <c r="F13" s="219"/>
      <c r="G13" s="219"/>
      <c r="H13" s="219"/>
      <c r="I13" s="218"/>
    </row>
    <row r="14" spans="1:9" ht="20.25">
      <c r="A14" s="176"/>
      <c r="B14" s="215"/>
      <c r="C14" s="214"/>
      <c r="D14" s="214"/>
      <c r="E14" s="214"/>
      <c r="F14" s="214"/>
      <c r="G14" s="214"/>
      <c r="H14" s="214"/>
      <c r="I14" s="176"/>
    </row>
    <row r="15" spans="1:9" ht="20.25">
      <c r="A15" s="176"/>
      <c r="B15" s="214"/>
      <c r="C15" s="215"/>
      <c r="D15" s="214"/>
      <c r="E15" s="214"/>
      <c r="F15" s="214"/>
      <c r="G15" s="214"/>
      <c r="H15" s="214"/>
      <c r="I15" s="176"/>
    </row>
    <row r="16" spans="1:9" ht="20.25">
      <c r="A16" s="176"/>
      <c r="B16" s="214"/>
      <c r="C16" s="215"/>
      <c r="D16" s="214"/>
      <c r="E16" s="214"/>
      <c r="F16" s="214"/>
      <c r="G16" s="214"/>
      <c r="H16" s="214"/>
      <c r="I16" s="176"/>
    </row>
    <row r="17" spans="1:9" ht="20.25">
      <c r="A17" s="176"/>
      <c r="B17" s="214"/>
      <c r="C17" s="215"/>
      <c r="D17" s="214"/>
      <c r="E17" s="214"/>
      <c r="F17" s="214"/>
      <c r="G17" s="214"/>
      <c r="H17" s="214"/>
      <c r="I17" s="176"/>
    </row>
    <row r="18" spans="1:9" ht="20.25">
      <c r="A18" s="176"/>
      <c r="B18" s="214"/>
      <c r="C18" s="214"/>
      <c r="D18" s="214"/>
      <c r="E18" s="214"/>
      <c r="F18" s="214"/>
      <c r="G18" s="214"/>
      <c r="H18" s="214"/>
      <c r="I18" s="176"/>
    </row>
    <row r="19" spans="1:9" ht="20.25" hidden="1">
      <c r="A19" s="176"/>
      <c r="B19" s="214"/>
      <c r="C19" s="214"/>
      <c r="D19" s="214"/>
      <c r="E19" s="214"/>
      <c r="F19" s="214"/>
      <c r="G19" s="214"/>
      <c r="H19" s="214"/>
      <c r="I19" s="176"/>
    </row>
    <row r="20" spans="1:9" ht="18" hidden="1">
      <c r="A20" s="176"/>
      <c r="B20" s="176"/>
      <c r="C20" s="176"/>
      <c r="D20" s="180"/>
      <c r="E20" s="182"/>
      <c r="F20" s="176"/>
      <c r="G20" s="176"/>
      <c r="H20" s="176"/>
      <c r="I20" s="176"/>
    </row>
    <row r="21" spans="1:9" ht="15" hidden="1">
      <c r="A21" s="176"/>
      <c r="B21" s="176"/>
      <c r="C21" s="176"/>
      <c r="D21" s="183"/>
      <c r="E21" s="184"/>
      <c r="F21" s="176"/>
      <c r="G21" s="176"/>
      <c r="H21" s="176"/>
      <c r="I21" s="176"/>
    </row>
    <row r="22" spans="1:9" ht="15">
      <c r="A22" s="176"/>
      <c r="B22" s="176"/>
      <c r="C22" s="176"/>
      <c r="D22" s="180"/>
      <c r="E22" s="185"/>
      <c r="F22" s="176"/>
      <c r="G22" s="176"/>
      <c r="H22" s="176"/>
      <c r="I22" s="176"/>
    </row>
    <row r="23" spans="1:9" ht="15">
      <c r="A23" s="176"/>
      <c r="B23" s="180" t="s">
        <v>101</v>
      </c>
      <c r="C23" s="176"/>
      <c r="D23" s="181" t="s">
        <v>104</v>
      </c>
      <c r="E23" s="176"/>
      <c r="F23" s="176"/>
      <c r="G23" s="176"/>
      <c r="H23" s="176"/>
      <c r="I23" s="176"/>
    </row>
    <row r="24" spans="1:9" ht="15">
      <c r="A24" s="176"/>
      <c r="B24" s="176"/>
      <c r="C24" s="176"/>
      <c r="D24" s="186" t="s">
        <v>108</v>
      </c>
      <c r="E24" s="186"/>
      <c r="F24" s="176"/>
      <c r="G24" s="176"/>
      <c r="H24" s="176"/>
      <c r="I24" s="176"/>
    </row>
    <row r="25" spans="1:9" ht="15">
      <c r="A25" s="176"/>
      <c r="B25" s="180"/>
      <c r="C25" s="180"/>
      <c r="D25" s="181"/>
      <c r="E25" s="189" t="s">
        <v>109</v>
      </c>
      <c r="F25" s="176"/>
      <c r="G25" s="176"/>
      <c r="H25" s="176"/>
      <c r="I25" s="176"/>
    </row>
    <row r="26" spans="1:9" ht="15">
      <c r="A26" s="176"/>
      <c r="B26" s="176"/>
      <c r="C26" s="176"/>
      <c r="D26" s="186"/>
      <c r="E26" s="190" t="s">
        <v>115</v>
      </c>
      <c r="F26" s="176"/>
      <c r="G26" s="176"/>
      <c r="H26" s="176"/>
      <c r="I26" s="176"/>
    </row>
    <row r="27" spans="1:9" ht="15">
      <c r="A27" s="176"/>
      <c r="B27" s="176"/>
      <c r="C27" s="176"/>
      <c r="D27" s="186"/>
      <c r="E27" s="190" t="s">
        <v>116</v>
      </c>
      <c r="F27" s="176"/>
      <c r="G27" s="176"/>
      <c r="H27" s="176"/>
      <c r="I27" s="176"/>
    </row>
    <row r="28" spans="1:9" ht="15">
      <c r="A28" s="176"/>
      <c r="B28" s="176"/>
      <c r="C28" s="176"/>
      <c r="D28" s="186"/>
      <c r="E28" s="190" t="s">
        <v>117</v>
      </c>
      <c r="F28" s="176"/>
      <c r="G28" s="176"/>
      <c r="H28" s="176"/>
      <c r="I28" s="176"/>
    </row>
    <row r="29" spans="1:9" ht="15">
      <c r="A29" s="176"/>
      <c r="B29" s="180"/>
      <c r="C29" s="180"/>
      <c r="D29" s="185"/>
      <c r="E29" s="190" t="s">
        <v>118</v>
      </c>
      <c r="F29" s="176"/>
      <c r="G29" s="176"/>
      <c r="H29" s="176"/>
      <c r="I29" s="176"/>
    </row>
    <row r="30" spans="1:9" ht="15">
      <c r="A30" s="176"/>
      <c r="B30" s="180"/>
      <c r="C30" s="176"/>
      <c r="D30" s="191"/>
      <c r="E30" s="176"/>
      <c r="F30" s="176"/>
      <c r="G30" s="176"/>
      <c r="H30" s="176"/>
      <c r="I30" s="176"/>
    </row>
    <row r="31" spans="1:9" ht="15">
      <c r="A31" s="176"/>
      <c r="B31" s="180"/>
      <c r="C31" s="176"/>
      <c r="D31" s="191"/>
      <c r="E31" s="176"/>
      <c r="F31" s="176"/>
      <c r="G31" s="176"/>
      <c r="H31" s="176"/>
      <c r="I31" s="176"/>
    </row>
    <row r="32" spans="1:9">
      <c r="A32" s="176"/>
      <c r="B32" s="205"/>
      <c r="C32" s="188"/>
      <c r="D32" s="206"/>
      <c r="E32" s="176"/>
      <c r="F32" s="176"/>
      <c r="G32" s="176"/>
      <c r="H32" s="176"/>
      <c r="I32" s="176"/>
    </row>
    <row r="33" spans="1:9">
      <c r="A33" s="176"/>
      <c r="B33" s="176"/>
      <c r="C33" s="176"/>
      <c r="D33" s="176"/>
      <c r="E33" s="176"/>
      <c r="F33" s="176"/>
      <c r="G33" s="176"/>
      <c r="H33" s="176"/>
      <c r="I33" s="176"/>
    </row>
    <row r="34" spans="1:9">
      <c r="A34" s="176"/>
      <c r="B34" s="205" t="s">
        <v>102</v>
      </c>
      <c r="C34" s="188"/>
      <c r="D34" s="206" t="s">
        <v>213</v>
      </c>
      <c r="E34" s="176"/>
      <c r="F34" s="176"/>
      <c r="G34" s="176"/>
      <c r="H34" s="176"/>
      <c r="I34" s="176"/>
    </row>
    <row r="35" spans="1:9">
      <c r="A35" s="176"/>
      <c r="B35" s="176"/>
      <c r="C35" s="176"/>
      <c r="D35" s="176"/>
      <c r="E35" s="176"/>
      <c r="F35" s="176"/>
      <c r="G35" s="176"/>
      <c r="H35" s="176"/>
      <c r="I35" s="176"/>
    </row>
    <row r="36" spans="1:9">
      <c r="A36" s="176"/>
      <c r="B36" s="192" t="s">
        <v>110</v>
      </c>
      <c r="C36" s="176"/>
      <c r="D36" s="192"/>
      <c r="E36" s="176"/>
      <c r="F36" s="176"/>
      <c r="G36" s="176"/>
      <c r="H36" s="176"/>
      <c r="I36" s="176"/>
    </row>
    <row r="37" spans="1:9">
      <c r="A37" s="176"/>
      <c r="B37" s="176"/>
      <c r="C37" s="176"/>
      <c r="D37" s="176"/>
      <c r="E37" s="176"/>
      <c r="F37" s="176"/>
      <c r="G37" s="176"/>
      <c r="H37" s="176"/>
      <c r="I37" s="176"/>
    </row>
    <row r="38" spans="1:9">
      <c r="A38" s="176"/>
      <c r="B38" s="176"/>
      <c r="C38" s="176"/>
      <c r="D38" s="176"/>
      <c r="E38" s="176"/>
      <c r="F38" s="176"/>
      <c r="G38" s="176"/>
      <c r="H38" s="176"/>
      <c r="I38" s="176"/>
    </row>
    <row r="39" spans="1:9">
      <c r="A39" s="176"/>
      <c r="B39" s="176"/>
      <c r="C39" s="176"/>
      <c r="D39" s="176"/>
      <c r="E39" s="176"/>
      <c r="F39" s="176"/>
      <c r="G39" s="176"/>
      <c r="H39" s="176"/>
      <c r="I39" s="176"/>
    </row>
    <row r="40" spans="1:9">
      <c r="A40" s="176"/>
      <c r="B40" s="176"/>
      <c r="C40" s="176"/>
      <c r="D40" s="176"/>
      <c r="E40" s="176"/>
      <c r="F40" s="176"/>
      <c r="G40" s="176"/>
      <c r="H40" s="176"/>
      <c r="I40" s="176"/>
    </row>
    <row r="41" spans="1:9">
      <c r="A41" s="176"/>
      <c r="B41" s="176"/>
      <c r="C41" s="176"/>
      <c r="D41" s="176"/>
      <c r="E41" s="176"/>
      <c r="F41" s="176"/>
      <c r="G41" s="176"/>
      <c r="H41" s="176"/>
      <c r="I41" s="176"/>
    </row>
    <row r="42" spans="1:9">
      <c r="A42" s="176"/>
      <c r="B42" s="176"/>
      <c r="C42" s="176"/>
      <c r="D42" s="176"/>
      <c r="E42" s="176"/>
      <c r="F42" s="176"/>
      <c r="G42" s="176"/>
      <c r="H42" s="176"/>
      <c r="I42" s="176"/>
    </row>
    <row r="43" spans="1:9">
      <c r="A43" s="176"/>
      <c r="B43" s="176"/>
      <c r="C43" s="176"/>
      <c r="D43" s="176"/>
      <c r="E43" s="176"/>
      <c r="F43" s="176"/>
      <c r="G43" s="176"/>
      <c r="H43" s="176"/>
      <c r="I43" s="176"/>
    </row>
    <row r="44" spans="1:9">
      <c r="A44" s="6"/>
      <c r="B44" s="6"/>
      <c r="C44" s="6"/>
      <c r="D44" s="6"/>
      <c r="E44" s="6"/>
      <c r="F44" s="6"/>
      <c r="G44" s="6"/>
      <c r="H44" s="6"/>
      <c r="I44" s="6"/>
    </row>
    <row r="45" spans="1:9">
      <c r="A45" s="6"/>
      <c r="B45" s="6"/>
      <c r="C45" s="6"/>
      <c r="D45" s="6"/>
      <c r="E45" s="6"/>
      <c r="F45" s="6"/>
      <c r="G45" s="6"/>
      <c r="H45" s="6"/>
      <c r="I45" s="6"/>
    </row>
  </sheetData>
  <sheetProtection selectLockedCells="1"/>
  <phoneticPr fontId="0" type="noConversion"/>
  <pageMargins left="0.42" right="0.41" top="0.73" bottom="0.39370078740157483" header="0.36" footer="0.7"/>
  <pageSetup paperSize="9" orientation="portrait" verticalDpi="300" r:id="rId1"/>
  <drawing r:id="rId2"/>
  <legacyDrawing r:id="rId3"/>
  <oleObjects>
    <mc:AlternateContent xmlns:mc="http://schemas.openxmlformats.org/markup-compatibility/2006">
      <mc:Choice Requires="x14">
        <oleObject progId="Paint.Picture" shapeId="8196" r:id="rId4">
          <objectPr defaultSize="0" autoPict="0" r:id="rId5">
            <anchor moveWithCells="1">
              <from>
                <xdr:col>2</xdr:col>
                <xdr:colOff>19050</xdr:colOff>
                <xdr:row>0</xdr:row>
                <xdr:rowOff>581025</xdr:rowOff>
              </from>
              <to>
                <xdr:col>3</xdr:col>
                <xdr:colOff>390525</xdr:colOff>
                <xdr:row>3</xdr:row>
                <xdr:rowOff>180975</xdr:rowOff>
              </to>
            </anchor>
          </objectPr>
        </oleObject>
      </mc:Choice>
      <mc:Fallback>
        <oleObject progId="Paint.Picture" shapeId="819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69"/>
  <sheetViews>
    <sheetView tabSelected="1" zoomScaleNormal="100" zoomScaleSheetLayoutView="100" workbookViewId="0">
      <selection activeCell="D52" sqref="D52"/>
    </sheetView>
  </sheetViews>
  <sheetFormatPr baseColWidth="10" defaultRowHeight="12.75"/>
  <cols>
    <col min="1" max="1" width="9.85546875" style="1" customWidth="1"/>
    <col min="2" max="2" width="14" style="1" customWidth="1"/>
    <col min="3" max="4" width="16.7109375" style="1" customWidth="1"/>
    <col min="5" max="6" width="6.28515625" style="1" customWidth="1"/>
    <col min="7" max="8" width="6.7109375" style="1" customWidth="1"/>
    <col min="9" max="10" width="5.7109375" style="1" customWidth="1"/>
    <col min="11" max="16384" width="11.42578125" style="1"/>
  </cols>
  <sheetData>
    <row r="1" spans="1:10" ht="14.25" customHeight="1">
      <c r="A1" s="12" t="s">
        <v>28</v>
      </c>
      <c r="B1" s="12"/>
      <c r="C1" s="12"/>
      <c r="D1" s="12"/>
      <c r="E1" s="12"/>
      <c r="F1" s="12"/>
      <c r="G1" s="12"/>
      <c r="H1" s="12"/>
      <c r="I1" s="13"/>
      <c r="J1" s="12"/>
    </row>
    <row r="2" spans="1:10" ht="21" customHeight="1">
      <c r="A2" s="14"/>
      <c r="B2" s="14"/>
      <c r="C2" s="14"/>
      <c r="D2" s="14"/>
      <c r="E2" s="14"/>
      <c r="F2" s="14"/>
      <c r="G2" s="14"/>
      <c r="H2" s="14"/>
      <c r="I2" s="14"/>
      <c r="J2" s="14"/>
    </row>
    <row r="3" spans="1:10" s="8" customFormat="1" ht="5.0999999999999996" customHeight="1">
      <c r="A3" s="14"/>
      <c r="B3" s="14"/>
      <c r="C3" s="14"/>
      <c r="D3" s="14"/>
      <c r="E3" s="14"/>
      <c r="F3" s="14"/>
      <c r="G3" s="14"/>
      <c r="H3" s="14"/>
      <c r="I3" s="14"/>
      <c r="J3" s="14"/>
    </row>
    <row r="4" spans="1:10" s="2" customFormat="1" ht="15.75" customHeight="1">
      <c r="A4" s="15" t="s">
        <v>64</v>
      </c>
      <c r="B4" s="15"/>
      <c r="C4" s="333"/>
      <c r="D4" s="333"/>
      <c r="E4" s="333"/>
      <c r="F4" s="333"/>
      <c r="G4" s="333"/>
      <c r="H4" s="333"/>
      <c r="I4" s="333"/>
      <c r="J4" s="15"/>
    </row>
    <row r="5" spans="1:10" s="2" customFormat="1" ht="15.75" customHeight="1">
      <c r="A5" s="15"/>
      <c r="B5" s="15"/>
      <c r="C5" s="336"/>
      <c r="D5" s="336"/>
      <c r="E5" s="336"/>
      <c r="F5" s="336"/>
      <c r="G5" s="336"/>
      <c r="H5" s="336"/>
      <c r="I5" s="336"/>
      <c r="J5" s="15"/>
    </row>
    <row r="6" spans="1:10" s="2" customFormat="1" ht="15.75" hidden="1" customHeight="1">
      <c r="A6" s="15"/>
      <c r="B6" s="15"/>
      <c r="C6" s="336"/>
      <c r="D6" s="336"/>
      <c r="E6" s="336"/>
      <c r="F6" s="336"/>
      <c r="G6" s="336"/>
      <c r="H6" s="336"/>
      <c r="I6" s="336"/>
      <c r="J6" s="15"/>
    </row>
    <row r="7" spans="1:10" s="2" customFormat="1" ht="5.25" customHeight="1">
      <c r="A7" s="15"/>
      <c r="B7" s="15"/>
      <c r="C7" s="16"/>
      <c r="D7" s="16"/>
      <c r="E7" s="16"/>
      <c r="F7" s="16"/>
      <c r="G7" s="16"/>
      <c r="H7" s="16"/>
      <c r="I7" s="16"/>
      <c r="J7" s="15"/>
    </row>
    <row r="8" spans="1:10">
      <c r="A8" s="17" t="s">
        <v>49</v>
      </c>
      <c r="B8" s="14"/>
      <c r="C8" s="14"/>
      <c r="D8" s="170"/>
      <c r="E8" s="170" t="b">
        <v>1</v>
      </c>
      <c r="F8" s="170"/>
      <c r="G8" s="171"/>
      <c r="H8" s="171"/>
      <c r="I8" s="172"/>
      <c r="J8" s="170"/>
    </row>
    <row r="9" spans="1:10" ht="7.5" customHeight="1" thickBot="1">
      <c r="A9" s="18"/>
      <c r="B9" s="19"/>
      <c r="C9" s="19"/>
      <c r="D9" s="19"/>
      <c r="E9" s="19"/>
      <c r="F9" s="19"/>
      <c r="G9" s="19"/>
      <c r="H9" s="19"/>
      <c r="I9" s="19"/>
      <c r="J9" s="19"/>
    </row>
    <row r="10" spans="1:10" s="3" customFormat="1" ht="18" customHeight="1">
      <c r="A10" s="20" t="s">
        <v>25</v>
      </c>
      <c r="B10" s="21"/>
      <c r="C10" s="22" t="s">
        <v>96</v>
      </c>
      <c r="D10" s="23"/>
      <c r="E10" s="24" t="s">
        <v>0</v>
      </c>
      <c r="F10" s="25"/>
      <c r="G10" s="325" t="s">
        <v>214</v>
      </c>
      <c r="H10" s="326"/>
      <c r="I10" s="26" t="s">
        <v>1</v>
      </c>
      <c r="J10" s="27"/>
    </row>
    <row r="11" spans="1:10" s="3" customFormat="1" ht="18" customHeight="1">
      <c r="A11" s="28" t="s">
        <v>52</v>
      </c>
      <c r="B11" s="29"/>
      <c r="C11" s="30" t="s">
        <v>45</v>
      </c>
      <c r="D11" s="31" t="s">
        <v>44</v>
      </c>
      <c r="E11" s="187" t="s">
        <v>216</v>
      </c>
      <c r="F11" s="187" t="s">
        <v>217</v>
      </c>
      <c r="G11" s="98"/>
      <c r="H11" s="99"/>
      <c r="I11" s="33" t="s">
        <v>17</v>
      </c>
      <c r="J11" s="34" t="s">
        <v>17</v>
      </c>
    </row>
    <row r="12" spans="1:10" s="3" customFormat="1" ht="18" customHeight="1">
      <c r="A12" s="323"/>
      <c r="B12" s="324"/>
      <c r="C12" s="337"/>
      <c r="D12" s="338"/>
      <c r="E12" s="187"/>
      <c r="F12" s="187"/>
      <c r="G12" s="98"/>
      <c r="H12" s="99"/>
      <c r="I12" s="33" t="s">
        <v>17</v>
      </c>
      <c r="J12" s="34" t="s">
        <v>17</v>
      </c>
    </row>
    <row r="13" spans="1:10" s="3" customFormat="1" ht="18" customHeight="1">
      <c r="A13" s="28" t="s">
        <v>55</v>
      </c>
      <c r="B13" s="29"/>
      <c r="C13" s="339"/>
      <c r="D13" s="340"/>
      <c r="E13" s="187"/>
      <c r="F13" s="187"/>
      <c r="G13" s="98"/>
      <c r="H13" s="99"/>
      <c r="I13" s="35" t="s">
        <v>17</v>
      </c>
      <c r="J13" s="34" t="s">
        <v>17</v>
      </c>
    </row>
    <row r="14" spans="1:10" s="3" customFormat="1" ht="18" customHeight="1">
      <c r="A14" s="323"/>
      <c r="B14" s="324"/>
      <c r="C14" s="341"/>
      <c r="D14" s="342"/>
      <c r="E14" s="187"/>
      <c r="F14" s="187"/>
      <c r="G14" s="98"/>
      <c r="H14" s="99"/>
      <c r="I14" s="35" t="s">
        <v>17</v>
      </c>
      <c r="J14" s="34" t="s">
        <v>17</v>
      </c>
    </row>
    <row r="15" spans="1:10" s="3" customFormat="1" ht="18" customHeight="1">
      <c r="A15" s="28"/>
      <c r="B15" s="29"/>
      <c r="C15" s="30" t="s">
        <v>43</v>
      </c>
      <c r="D15" s="36"/>
      <c r="E15" s="37" t="s">
        <v>2</v>
      </c>
      <c r="F15" s="38"/>
      <c r="G15" s="334"/>
      <c r="H15" s="335"/>
      <c r="I15" s="39" t="s">
        <v>1</v>
      </c>
      <c r="J15" s="40"/>
    </row>
    <row r="16" spans="1:10" s="3" customFormat="1" ht="18" customHeight="1">
      <c r="A16" s="28"/>
      <c r="B16" s="29"/>
      <c r="C16" s="30" t="s">
        <v>42</v>
      </c>
      <c r="D16" s="36"/>
      <c r="E16" s="37" t="s">
        <v>3</v>
      </c>
      <c r="F16" s="38"/>
      <c r="G16" s="321"/>
      <c r="H16" s="322"/>
      <c r="I16" s="39" t="s">
        <v>1</v>
      </c>
      <c r="J16" s="40"/>
    </row>
    <row r="17" spans="1:10" s="3" customFormat="1" ht="18" customHeight="1">
      <c r="A17" s="41"/>
      <c r="B17" s="29"/>
      <c r="C17" s="30" t="s">
        <v>138</v>
      </c>
      <c r="D17" s="36"/>
      <c r="E17" s="37" t="s">
        <v>86</v>
      </c>
      <c r="F17" s="38"/>
      <c r="G17" s="321"/>
      <c r="H17" s="322"/>
      <c r="I17" s="42" t="s">
        <v>17</v>
      </c>
      <c r="J17" s="40"/>
    </row>
    <row r="18" spans="1:10" s="3" customFormat="1" ht="18" customHeight="1">
      <c r="A18" s="28" t="s">
        <v>53</v>
      </c>
      <c r="B18" s="29"/>
      <c r="C18" s="30" t="s">
        <v>91</v>
      </c>
      <c r="D18" s="36"/>
      <c r="E18" s="37" t="s">
        <v>87</v>
      </c>
      <c r="F18" s="38"/>
      <c r="G18" s="321"/>
      <c r="H18" s="322"/>
      <c r="I18" s="42" t="s">
        <v>17</v>
      </c>
      <c r="J18" s="40"/>
    </row>
    <row r="19" spans="1:10" s="3" customFormat="1" ht="18" customHeight="1">
      <c r="A19" s="319"/>
      <c r="B19" s="320"/>
      <c r="C19" s="30" t="s">
        <v>62</v>
      </c>
      <c r="D19" s="36"/>
      <c r="E19" s="37" t="s">
        <v>4</v>
      </c>
      <c r="F19" s="38"/>
      <c r="G19" s="321"/>
      <c r="H19" s="322"/>
      <c r="I19" s="39" t="s">
        <v>17</v>
      </c>
      <c r="J19" s="40"/>
    </row>
    <row r="20" spans="1:10" s="3" customFormat="1" ht="18" customHeight="1">
      <c r="A20" s="220"/>
      <c r="B20" s="221"/>
      <c r="C20" s="30" t="s">
        <v>127</v>
      </c>
      <c r="D20" s="36"/>
      <c r="E20" s="37" t="s">
        <v>128</v>
      </c>
      <c r="F20" s="38"/>
      <c r="G20" s="321"/>
      <c r="H20" s="322"/>
      <c r="I20" s="39" t="s">
        <v>17</v>
      </c>
      <c r="J20" s="40"/>
    </row>
    <row r="21" spans="1:10" s="3" customFormat="1" ht="18" customHeight="1">
      <c r="A21" s="28"/>
      <c r="B21" s="29"/>
      <c r="C21" s="30" t="s">
        <v>33</v>
      </c>
      <c r="D21" s="36"/>
      <c r="E21" s="32" t="s">
        <v>140</v>
      </c>
      <c r="F21" s="32" t="s">
        <v>193</v>
      </c>
      <c r="G21" s="209"/>
      <c r="H21" s="209"/>
      <c r="I21" s="35" t="s">
        <v>18</v>
      </c>
      <c r="J21" s="60" t="s">
        <v>18</v>
      </c>
    </row>
    <row r="22" spans="1:10" s="3" customFormat="1" ht="18" customHeight="1">
      <c r="A22" s="28" t="s">
        <v>54</v>
      </c>
      <c r="B22" s="29"/>
      <c r="C22" s="30" t="s">
        <v>41</v>
      </c>
      <c r="D22" s="36"/>
      <c r="E22" s="37" t="s">
        <v>5</v>
      </c>
      <c r="F22" s="43"/>
      <c r="G22" s="321"/>
      <c r="H22" s="322"/>
      <c r="I22" s="42" t="s">
        <v>6</v>
      </c>
      <c r="J22" s="40"/>
    </row>
    <row r="23" spans="1:10" s="3" customFormat="1" ht="18" customHeight="1" thickBot="1">
      <c r="A23" s="319"/>
      <c r="B23" s="320"/>
      <c r="C23" s="30" t="s">
        <v>40</v>
      </c>
      <c r="D23" s="36"/>
      <c r="E23" s="37" t="s">
        <v>7</v>
      </c>
      <c r="F23" s="38"/>
      <c r="G23" s="321"/>
      <c r="H23" s="322"/>
      <c r="I23" s="42" t="s">
        <v>20</v>
      </c>
      <c r="J23" s="40"/>
    </row>
    <row r="24" spans="1:10" ht="18" hidden="1" customHeight="1" thickBot="1">
      <c r="A24" s="44" t="s">
        <v>26</v>
      </c>
      <c r="B24" s="45"/>
      <c r="C24" s="45"/>
      <c r="D24" s="45"/>
      <c r="E24" s="45"/>
      <c r="F24" s="46"/>
      <c r="G24" s="100"/>
      <c r="H24" s="100"/>
      <c r="I24" s="47"/>
      <c r="J24" s="48"/>
    </row>
    <row r="25" spans="1:10" s="3" customFormat="1" ht="18" customHeight="1">
      <c r="A25" s="20" t="s">
        <v>26</v>
      </c>
      <c r="B25" s="21"/>
      <c r="C25" s="22" t="s">
        <v>29</v>
      </c>
      <c r="D25" s="23"/>
      <c r="E25" s="49" t="s">
        <v>0</v>
      </c>
      <c r="F25" s="50"/>
      <c r="G25" s="325"/>
      <c r="H25" s="326"/>
      <c r="I25" s="26" t="s">
        <v>1</v>
      </c>
      <c r="J25" s="51"/>
    </row>
    <row r="26" spans="1:10" s="3" customFormat="1" ht="18" customHeight="1">
      <c r="A26" s="28" t="s">
        <v>46</v>
      </c>
      <c r="B26" s="29"/>
      <c r="C26" s="30" t="s">
        <v>72</v>
      </c>
      <c r="D26" s="36"/>
      <c r="E26" s="52" t="s">
        <v>194</v>
      </c>
      <c r="F26" s="38"/>
      <c r="G26" s="321"/>
      <c r="H26" s="322"/>
      <c r="I26" s="39" t="s">
        <v>1</v>
      </c>
      <c r="J26" s="53"/>
    </row>
    <row r="27" spans="1:10" s="3" customFormat="1" ht="18" customHeight="1">
      <c r="A27" s="346"/>
      <c r="B27" s="347"/>
      <c r="C27" s="30" t="s">
        <v>30</v>
      </c>
      <c r="D27" s="36"/>
      <c r="E27" s="52" t="s">
        <v>195</v>
      </c>
      <c r="F27" s="38"/>
      <c r="G27" s="321"/>
      <c r="H27" s="322"/>
      <c r="I27" s="42" t="s">
        <v>82</v>
      </c>
      <c r="J27" s="53"/>
    </row>
    <row r="28" spans="1:10" s="3" customFormat="1" ht="18" customHeight="1">
      <c r="A28" s="319"/>
      <c r="B28" s="320"/>
      <c r="C28" s="30" t="s">
        <v>124</v>
      </c>
      <c r="D28" s="36"/>
      <c r="E28" s="52" t="s">
        <v>196</v>
      </c>
      <c r="F28" s="38"/>
      <c r="G28" s="321"/>
      <c r="H28" s="345"/>
      <c r="I28" s="42" t="s">
        <v>123</v>
      </c>
      <c r="J28" s="53"/>
    </row>
    <row r="29" spans="1:10" s="3" customFormat="1" ht="18" customHeight="1">
      <c r="A29" s="54" t="s">
        <v>47</v>
      </c>
      <c r="B29" s="55"/>
      <c r="C29" s="30" t="s">
        <v>31</v>
      </c>
      <c r="D29" s="36"/>
      <c r="E29" s="56" t="s">
        <v>197</v>
      </c>
      <c r="F29" s="38"/>
      <c r="G29" s="321"/>
      <c r="H29" s="345"/>
      <c r="I29" s="57" t="s">
        <v>83</v>
      </c>
      <c r="J29" s="53"/>
    </row>
    <row r="30" spans="1:10" s="3" customFormat="1" ht="18" customHeight="1">
      <c r="A30" s="319"/>
      <c r="B30" s="348"/>
      <c r="C30" s="30" t="s">
        <v>32</v>
      </c>
      <c r="D30" s="36"/>
      <c r="E30" s="32" t="s">
        <v>198</v>
      </c>
      <c r="F30" s="32" t="s">
        <v>199</v>
      </c>
      <c r="G30" s="209"/>
      <c r="H30" s="209"/>
      <c r="I30" s="58" t="s">
        <v>50</v>
      </c>
      <c r="J30" s="59" t="s">
        <v>50</v>
      </c>
    </row>
    <row r="31" spans="1:10" s="3" customFormat="1" ht="18" customHeight="1">
      <c r="A31" s="28" t="s">
        <v>56</v>
      </c>
      <c r="B31" s="29"/>
      <c r="C31" s="30" t="s">
        <v>33</v>
      </c>
      <c r="D31" s="36"/>
      <c r="E31" s="32" t="s">
        <v>140</v>
      </c>
      <c r="F31" s="32" t="s">
        <v>193</v>
      </c>
      <c r="G31" s="209"/>
      <c r="H31" s="209"/>
      <c r="I31" s="35" t="s">
        <v>18</v>
      </c>
      <c r="J31" s="60" t="s">
        <v>18</v>
      </c>
    </row>
    <row r="32" spans="1:10" s="3" customFormat="1" ht="18" customHeight="1">
      <c r="A32" s="319"/>
      <c r="B32" s="320"/>
      <c r="C32" s="30" t="s">
        <v>34</v>
      </c>
      <c r="D32" s="36"/>
      <c r="E32" s="52" t="s">
        <v>200</v>
      </c>
      <c r="F32" s="38"/>
      <c r="G32" s="321"/>
      <c r="H32" s="322"/>
      <c r="I32" s="39" t="s">
        <v>1</v>
      </c>
      <c r="J32" s="53"/>
    </row>
    <row r="33" spans="1:10" s="3" customFormat="1" ht="18" customHeight="1">
      <c r="A33" s="28" t="s">
        <v>63</v>
      </c>
      <c r="B33" s="29"/>
      <c r="C33" s="30" t="s">
        <v>35</v>
      </c>
      <c r="D33" s="36"/>
      <c r="E33" s="61" t="s">
        <v>73</v>
      </c>
      <c r="F33" s="38"/>
      <c r="G33" s="321"/>
      <c r="H33" s="322"/>
      <c r="I33" s="39" t="s">
        <v>1</v>
      </c>
      <c r="J33" s="53"/>
    </row>
    <row r="34" spans="1:10" s="3" customFormat="1" ht="18" customHeight="1" thickBot="1">
      <c r="A34" s="319"/>
      <c r="B34" s="320"/>
      <c r="C34" s="30" t="s">
        <v>51</v>
      </c>
      <c r="D34" s="36"/>
      <c r="E34" s="216" t="s">
        <v>201</v>
      </c>
      <c r="F34" s="174"/>
      <c r="G34" s="350"/>
      <c r="H34" s="351"/>
      <c r="I34" s="62" t="s">
        <v>19</v>
      </c>
      <c r="J34" s="63"/>
    </row>
    <row r="35" spans="1:10" ht="18" hidden="1" customHeight="1" thickBot="1">
      <c r="A35" s="64"/>
      <c r="B35" s="45"/>
      <c r="C35" s="45"/>
      <c r="D35" s="45"/>
      <c r="E35" s="45"/>
      <c r="F35" s="45"/>
      <c r="G35" s="175"/>
      <c r="H35" s="175"/>
      <c r="I35" s="47"/>
      <c r="J35" s="48"/>
    </row>
    <row r="36" spans="1:10" s="3" customFormat="1" ht="18" customHeight="1">
      <c r="A36" s="20" t="s">
        <v>27</v>
      </c>
      <c r="B36" s="21"/>
      <c r="C36" s="22" t="s">
        <v>29</v>
      </c>
      <c r="D36" s="23"/>
      <c r="E36" s="49" t="s">
        <v>0</v>
      </c>
      <c r="F36" s="25"/>
      <c r="G36" s="317"/>
      <c r="H36" s="318"/>
      <c r="I36" s="26" t="s">
        <v>1</v>
      </c>
      <c r="J36" s="27"/>
    </row>
    <row r="37" spans="1:10" s="3" customFormat="1" ht="18" customHeight="1">
      <c r="A37" s="28" t="s">
        <v>46</v>
      </c>
      <c r="B37" s="65"/>
      <c r="C37" s="30" t="s">
        <v>36</v>
      </c>
      <c r="D37" s="36"/>
      <c r="E37" s="52" t="s">
        <v>202</v>
      </c>
      <c r="F37" s="38"/>
      <c r="G37" s="321"/>
      <c r="H37" s="322"/>
      <c r="I37" s="39" t="s">
        <v>17</v>
      </c>
      <c r="J37" s="40"/>
    </row>
    <row r="38" spans="1:10" s="3" customFormat="1" ht="18" customHeight="1">
      <c r="A38" s="319"/>
      <c r="B38" s="320"/>
      <c r="C38" s="30" t="s">
        <v>37</v>
      </c>
      <c r="D38" s="36"/>
      <c r="E38" s="52" t="s">
        <v>203</v>
      </c>
      <c r="F38" s="38"/>
      <c r="G38" s="321"/>
      <c r="H38" s="322"/>
      <c r="I38" s="39" t="s">
        <v>17</v>
      </c>
      <c r="J38" s="40"/>
    </row>
    <row r="39" spans="1:10" s="3" customFormat="1" ht="18" customHeight="1">
      <c r="A39" s="54"/>
      <c r="B39" s="65"/>
      <c r="C39" s="30" t="s">
        <v>38</v>
      </c>
      <c r="D39" s="36"/>
      <c r="E39" s="52" t="s">
        <v>8</v>
      </c>
      <c r="F39" s="38"/>
      <c r="G39" s="321"/>
      <c r="H39" s="322"/>
      <c r="I39" s="62" t="s">
        <v>21</v>
      </c>
      <c r="J39" s="66"/>
    </row>
    <row r="40" spans="1:10" s="3" customFormat="1" ht="18" customHeight="1">
      <c r="A40" s="28" t="s">
        <v>47</v>
      </c>
      <c r="B40" s="29"/>
      <c r="C40" s="30" t="s">
        <v>72</v>
      </c>
      <c r="D40" s="36"/>
      <c r="E40" s="52" t="s">
        <v>204</v>
      </c>
      <c r="F40" s="38"/>
      <c r="G40" s="321"/>
      <c r="H40" s="322"/>
      <c r="I40" s="39" t="s">
        <v>1</v>
      </c>
      <c r="J40" s="40"/>
    </row>
    <row r="41" spans="1:10" s="3" customFormat="1" ht="15.95" customHeight="1">
      <c r="A41" s="319"/>
      <c r="B41" s="320"/>
      <c r="C41" s="67" t="s">
        <v>89</v>
      </c>
      <c r="D41" s="68"/>
      <c r="E41" s="167" t="s">
        <v>205</v>
      </c>
      <c r="F41" s="168"/>
      <c r="G41" s="329"/>
      <c r="H41" s="330"/>
      <c r="I41" s="69" t="s">
        <v>17</v>
      </c>
      <c r="J41" s="70"/>
    </row>
    <row r="42" spans="1:10" s="3" customFormat="1" ht="15.95" customHeight="1">
      <c r="A42" s="28"/>
      <c r="B42" s="65"/>
      <c r="C42" s="71" t="s">
        <v>88</v>
      </c>
      <c r="D42" s="72"/>
      <c r="E42" s="73" t="s">
        <v>9</v>
      </c>
      <c r="F42" s="74"/>
      <c r="G42" s="331"/>
      <c r="H42" s="332"/>
      <c r="I42" s="75" t="s">
        <v>1</v>
      </c>
      <c r="J42" s="76"/>
    </row>
    <row r="43" spans="1:10" s="3" customFormat="1" ht="15.95" customHeight="1">
      <c r="A43" s="28" t="s">
        <v>56</v>
      </c>
      <c r="B43" s="65"/>
      <c r="C43" s="67" t="s">
        <v>90</v>
      </c>
      <c r="D43" s="68"/>
      <c r="E43" s="167" t="s">
        <v>11</v>
      </c>
      <c r="F43" s="168"/>
      <c r="G43" s="329"/>
      <c r="H43" s="330"/>
      <c r="I43" s="69" t="s">
        <v>1</v>
      </c>
      <c r="J43" s="70"/>
    </row>
    <row r="44" spans="1:10" s="3" customFormat="1" ht="15.95" customHeight="1">
      <c r="A44" s="319"/>
      <c r="B44" s="320"/>
      <c r="C44" s="71" t="s">
        <v>74</v>
      </c>
      <c r="D44" s="72"/>
      <c r="E44" s="73" t="s">
        <v>10</v>
      </c>
      <c r="F44" s="74"/>
      <c r="G44" s="331"/>
      <c r="H44" s="332"/>
      <c r="I44" s="75" t="s">
        <v>17</v>
      </c>
      <c r="J44" s="76"/>
    </row>
    <row r="45" spans="1:10" s="3" customFormat="1" ht="18" customHeight="1">
      <c r="A45" s="28"/>
      <c r="B45" s="65"/>
      <c r="C45" s="30" t="s">
        <v>39</v>
      </c>
      <c r="D45" s="36"/>
      <c r="E45" s="52" t="s">
        <v>206</v>
      </c>
      <c r="F45" s="38"/>
      <c r="G45" s="321"/>
      <c r="H45" s="322"/>
      <c r="I45" s="57" t="s">
        <v>50</v>
      </c>
      <c r="J45" s="40"/>
    </row>
    <row r="46" spans="1:10" s="3" customFormat="1" ht="18" customHeight="1">
      <c r="A46" s="28" t="s">
        <v>57</v>
      </c>
      <c r="B46" s="65"/>
      <c r="C46" s="30" t="s">
        <v>33</v>
      </c>
      <c r="D46" s="36"/>
      <c r="E46" s="77" t="s">
        <v>140</v>
      </c>
      <c r="F46" s="32" t="s">
        <v>193</v>
      </c>
      <c r="G46" s="209"/>
      <c r="H46" s="209"/>
      <c r="I46" s="35" t="s">
        <v>18</v>
      </c>
      <c r="J46" s="60" t="s">
        <v>18</v>
      </c>
    </row>
    <row r="47" spans="1:10" s="3" customFormat="1" ht="18" customHeight="1" thickBot="1">
      <c r="A47" s="319"/>
      <c r="B47" s="320"/>
      <c r="C47" s="31" t="s">
        <v>34</v>
      </c>
      <c r="D47" s="78"/>
      <c r="E47" s="37" t="s">
        <v>207</v>
      </c>
      <c r="F47" s="38"/>
      <c r="G47" s="321"/>
      <c r="H47" s="322"/>
      <c r="I47" s="39" t="s">
        <v>1</v>
      </c>
      <c r="J47" s="40"/>
    </row>
    <row r="48" spans="1:10" ht="13.5" hidden="1" thickBot="1">
      <c r="A48" s="44" t="s">
        <v>12</v>
      </c>
      <c r="B48" s="45"/>
      <c r="C48" s="45"/>
      <c r="D48" s="45"/>
      <c r="E48" s="46"/>
      <c r="F48" s="45"/>
      <c r="G48" s="210"/>
      <c r="H48" s="210"/>
      <c r="I48" s="79"/>
      <c r="J48" s="80"/>
    </row>
    <row r="49" spans="1:10" s="3" customFormat="1" ht="18" customHeight="1" thickBot="1">
      <c r="A49" s="81" t="s">
        <v>12</v>
      </c>
      <c r="B49" s="82"/>
      <c r="C49" s="83" t="s">
        <v>34</v>
      </c>
      <c r="D49" s="84"/>
      <c r="E49" s="85" t="s">
        <v>208</v>
      </c>
      <c r="F49" s="86"/>
      <c r="G49" s="327"/>
      <c r="H49" s="328"/>
      <c r="I49" s="87" t="s">
        <v>1</v>
      </c>
      <c r="J49" s="88"/>
    </row>
    <row r="50" spans="1:10" s="3" customFormat="1" ht="5.25" customHeight="1">
      <c r="A50" s="89"/>
      <c r="B50" s="65"/>
      <c r="C50" s="65"/>
      <c r="D50" s="65"/>
      <c r="E50" s="90"/>
      <c r="F50" s="46"/>
      <c r="G50" s="91"/>
      <c r="H50" s="91"/>
      <c r="I50" s="46"/>
      <c r="J50" s="92"/>
    </row>
    <row r="51" spans="1:10" ht="33" customHeight="1">
      <c r="A51" s="343" t="s">
        <v>215</v>
      </c>
      <c r="B51" s="344"/>
      <c r="C51" s="344"/>
      <c r="D51" s="344"/>
      <c r="E51" s="344"/>
      <c r="F51" s="349"/>
      <c r="G51" s="349"/>
      <c r="H51" s="349"/>
      <c r="I51" s="349"/>
      <c r="J51" s="349"/>
    </row>
    <row r="52" spans="1:10">
      <c r="A52" s="96" t="s">
        <v>219</v>
      </c>
      <c r="B52" s="93"/>
      <c r="C52" s="93"/>
      <c r="D52" s="11"/>
      <c r="E52" s="94"/>
      <c r="F52" s="94"/>
      <c r="G52" s="93"/>
      <c r="H52" s="93"/>
      <c r="I52" s="93"/>
      <c r="J52" s="95" t="s">
        <v>218</v>
      </c>
    </row>
    <row r="53" spans="1:10" ht="15">
      <c r="A53" s="316"/>
      <c r="B53" s="97"/>
      <c r="C53" s="97"/>
      <c r="D53" s="97"/>
      <c r="E53" s="97"/>
      <c r="F53" s="97"/>
      <c r="G53" s="97"/>
      <c r="H53" s="97"/>
      <c r="I53" s="97"/>
      <c r="J53" s="97"/>
    </row>
    <row r="59" spans="1:10">
      <c r="G59" s="4"/>
      <c r="H59" s="4"/>
      <c r="I59" s="4"/>
    </row>
    <row r="69" spans="1:9">
      <c r="A69" s="5"/>
      <c r="G69" s="4"/>
      <c r="H69" s="4"/>
      <c r="I69" s="4"/>
    </row>
  </sheetData>
  <sheetProtection formatCells="0" selectLockedCells="1"/>
  <mergeCells count="50">
    <mergeCell ref="A47:B47"/>
    <mergeCell ref="A34:B34"/>
    <mergeCell ref="A38:B38"/>
    <mergeCell ref="F51:J51"/>
    <mergeCell ref="A41:B41"/>
    <mergeCell ref="G47:H47"/>
    <mergeCell ref="G37:H37"/>
    <mergeCell ref="G38:H38"/>
    <mergeCell ref="G39:H39"/>
    <mergeCell ref="G34:H34"/>
    <mergeCell ref="G26:H26"/>
    <mergeCell ref="G27:H27"/>
    <mergeCell ref="G20:H20"/>
    <mergeCell ref="A51:E51"/>
    <mergeCell ref="G28:H28"/>
    <mergeCell ref="A27:B27"/>
    <mergeCell ref="A32:B32"/>
    <mergeCell ref="A30:B30"/>
    <mergeCell ref="G29:H29"/>
    <mergeCell ref="G32:H32"/>
    <mergeCell ref="G19:H19"/>
    <mergeCell ref="G22:H22"/>
    <mergeCell ref="G23:H23"/>
    <mergeCell ref="C13:D13"/>
    <mergeCell ref="C14:D14"/>
    <mergeCell ref="G17:H17"/>
    <mergeCell ref="G18:H18"/>
    <mergeCell ref="C4:I4"/>
    <mergeCell ref="G15:H15"/>
    <mergeCell ref="G16:H16"/>
    <mergeCell ref="C5:I5"/>
    <mergeCell ref="C6:I6"/>
    <mergeCell ref="G10:H10"/>
    <mergeCell ref="C12:D12"/>
    <mergeCell ref="G49:H49"/>
    <mergeCell ref="G41:H41"/>
    <mergeCell ref="G42:H42"/>
    <mergeCell ref="G43:H43"/>
    <mergeCell ref="G44:H44"/>
    <mergeCell ref="G45:H45"/>
    <mergeCell ref="G36:H36"/>
    <mergeCell ref="A44:B44"/>
    <mergeCell ref="G33:H33"/>
    <mergeCell ref="A12:B12"/>
    <mergeCell ref="A28:B28"/>
    <mergeCell ref="G40:H40"/>
    <mergeCell ref="A14:B14"/>
    <mergeCell ref="G25:H25"/>
    <mergeCell ref="A19:B19"/>
    <mergeCell ref="A23:B23"/>
  </mergeCells>
  <phoneticPr fontId="0" type="noConversion"/>
  <dataValidations disablePrompts="1" count="2">
    <dataValidation type="list" allowBlank="1" showInputMessage="1" showErrorMessage="1" sqref="G10:H10 G25:H25">
      <formula1>"I,II,III,IIII"</formula1>
    </dataValidation>
    <dataValidation type="list" allowBlank="1" showInputMessage="1" showErrorMessage="1" sqref="G36:H36">
      <formula1>"A,B,C,D"</formula1>
    </dataValidation>
  </dataValidations>
  <pageMargins left="0.98425196850393704" right="0.19685039370078741" top="0.59055118110236227" bottom="0.39370078740157483" header="0.51181102362204722" footer="0.51181102362204722"/>
  <pageSetup paperSize="9" scale="96" orientation="portrait" r:id="rId1"/>
  <headerFooter>
    <oddFooter>&amp;C&amp;8&amp;F;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86" r:id="rId4" name="Drop Down 62">
              <controlPr locked="0" defaultSize="0" autoLine="0" autoPict="0" macro="[0]!Ausblenden">
                <anchor moveWithCells="1">
                  <from>
                    <xdr:col>2</xdr:col>
                    <xdr:colOff>0</xdr:colOff>
                    <xdr:row>11</xdr:row>
                    <xdr:rowOff>0</xdr:rowOff>
                  </from>
                  <to>
                    <xdr:col>4</xdr:col>
                    <xdr:colOff>9525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84"/>
  <sheetViews>
    <sheetView zoomScaleNormal="100" zoomScaleSheetLayoutView="100" workbookViewId="0">
      <selection activeCell="G70" sqref="G70"/>
    </sheetView>
  </sheetViews>
  <sheetFormatPr baseColWidth="10" defaultRowHeight="12.75"/>
  <cols>
    <col min="1" max="1" width="9" style="226" customWidth="1"/>
    <col min="2" max="6" width="11.7109375" style="226" customWidth="1"/>
    <col min="7" max="7" width="12.7109375" style="226" customWidth="1"/>
    <col min="8" max="9" width="5.7109375" style="226" customWidth="1"/>
    <col min="10" max="12" width="10.7109375" style="226" customWidth="1"/>
    <col min="13" max="16384" width="11.42578125" style="226"/>
  </cols>
  <sheetData>
    <row r="1" spans="1:15" ht="14.25" customHeight="1">
      <c r="A1" s="222" t="s">
        <v>28</v>
      </c>
      <c r="B1" s="223"/>
      <c r="C1" s="222"/>
      <c r="D1" s="222"/>
      <c r="E1" s="222"/>
      <c r="F1" s="222"/>
      <c r="G1" s="222"/>
      <c r="H1" s="224"/>
      <c r="I1" s="225"/>
    </row>
    <row r="2" spans="1:15">
      <c r="I2" s="227"/>
    </row>
    <row r="3" spans="1:15" ht="9" customHeight="1">
      <c r="A3" s="14"/>
      <c r="B3" s="14"/>
      <c r="C3" s="14"/>
      <c r="D3" s="14"/>
      <c r="E3" s="14"/>
      <c r="F3" s="14"/>
      <c r="G3" s="14"/>
      <c r="H3" s="14"/>
      <c r="I3" s="228"/>
    </row>
    <row r="4" spans="1:15">
      <c r="A4" s="17" t="s">
        <v>92</v>
      </c>
      <c r="B4" s="14"/>
      <c r="C4" s="14"/>
      <c r="D4" s="14"/>
      <c r="E4" s="14"/>
      <c r="F4" s="17" t="s">
        <v>52</v>
      </c>
      <c r="G4" s="358" t="str">
        <f>IF('Daten-Eingabe'!A12="","",'Daten-Eingabe'!A12)</f>
        <v/>
      </c>
      <c r="H4" s="359"/>
      <c r="I4" s="360"/>
    </row>
    <row r="5" spans="1:15" ht="6" customHeight="1">
      <c r="A5" s="14"/>
      <c r="B5" s="14"/>
      <c r="C5" s="14"/>
      <c r="D5" s="14"/>
      <c r="E5" s="14"/>
      <c r="F5" s="14"/>
      <c r="G5" s="14"/>
      <c r="H5" s="14"/>
      <c r="I5" s="228"/>
    </row>
    <row r="6" spans="1:15">
      <c r="A6" s="229" t="s">
        <v>75</v>
      </c>
      <c r="B6" s="14"/>
      <c r="C6" s="229"/>
      <c r="D6" s="229"/>
      <c r="E6" s="229"/>
      <c r="F6" s="229"/>
      <c r="G6" s="229"/>
      <c r="H6" s="229"/>
      <c r="I6" s="230" t="s">
        <v>24</v>
      </c>
    </row>
    <row r="7" spans="1:15" ht="2.1" customHeight="1">
      <c r="A7" s="170"/>
      <c r="B7" s="231">
        <f>IF(B9="",5,IF('Daten-Eingabe'!G36="A",1,IF('Daten-Eingabe'!G36="B",2,IF('Daten-Eingabe'!G36="C",3,IF('Daten-Eingabe'!G36="D",4,0)))))</f>
        <v>5</v>
      </c>
      <c r="C7" s="231"/>
      <c r="D7" s="231">
        <f>IF(D9="",5,IF('Daten-Eingabe'!G25="I",1,IF('Daten-Eingabe'!G25="II",2,IF('Daten-Eingabe'!G25="III",3,IF('Daten-Eingabe'!G25="IIII",4,0)))))</f>
        <v>5</v>
      </c>
      <c r="E7" s="231"/>
      <c r="F7" s="231"/>
      <c r="G7" s="231">
        <f>IF(G9="",0,IF('Daten-Eingabe'!G10="I",1,IF('Daten-Eingabe'!G10="II",2,IF('Daten-Eingabe'!G10="III",3,IF('Daten-Eingabe'!G10="IIII",4,0)))))</f>
        <v>3</v>
      </c>
      <c r="H7" s="232"/>
      <c r="I7" s="233"/>
    </row>
    <row r="8" spans="1:15">
      <c r="A8" s="14"/>
      <c r="B8" s="234" t="s">
        <v>13</v>
      </c>
      <c r="C8" s="234" t="s">
        <v>15</v>
      </c>
      <c r="D8" s="234" t="s">
        <v>14</v>
      </c>
      <c r="E8" s="235" t="s">
        <v>48</v>
      </c>
      <c r="F8" s="236"/>
      <c r="G8" s="237" t="s">
        <v>76</v>
      </c>
      <c r="H8" s="14"/>
      <c r="I8" s="238"/>
    </row>
    <row r="9" spans="1:15">
      <c r="A9" s="14"/>
      <c r="B9" s="239" t="str">
        <f>IF('Daten-Eingabe'!$G$36="","",'Daten-Eingabe'!$G$36)</f>
        <v/>
      </c>
      <c r="C9" s="234" t="s">
        <v>15</v>
      </c>
      <c r="D9" s="239" t="str">
        <f>IF('Daten-Eingabe'!$G$25="","",'Daten-Eingabe'!$G$25)</f>
        <v/>
      </c>
      <c r="E9" s="235" t="s">
        <v>48</v>
      </c>
      <c r="F9" s="240"/>
      <c r="G9" s="239" t="str">
        <f>IF('Daten-Eingabe'!$G$10="","",'Daten-Eingabe'!$G$10)</f>
        <v>III</v>
      </c>
      <c r="H9" s="14"/>
      <c r="I9" s="241" t="str">
        <f>IF($G$7=0,"NEIN",IF($B$7&gt;$G$7,"NEIN",IF($D$7&gt;$G$7,"NEIN","JA")))</f>
        <v>NEIN</v>
      </c>
    </row>
    <row r="10" spans="1:15" ht="8.1" customHeight="1">
      <c r="A10" s="14"/>
      <c r="B10" s="229"/>
      <c r="C10" s="229"/>
      <c r="D10" s="229"/>
      <c r="E10" s="229"/>
      <c r="F10" s="229"/>
      <c r="G10" s="229"/>
      <c r="H10" s="229"/>
      <c r="I10" s="242"/>
    </row>
    <row r="11" spans="1:15">
      <c r="A11" s="229" t="s">
        <v>134</v>
      </c>
      <c r="B11" s="14"/>
      <c r="C11" s="229"/>
      <c r="D11" s="229"/>
      <c r="E11" s="229"/>
      <c r="F11" s="229"/>
      <c r="G11" s="229"/>
      <c r="H11" s="229"/>
      <c r="I11" s="242"/>
    </row>
    <row r="12" spans="1:15" ht="2.1" customHeight="1">
      <c r="A12" s="14"/>
      <c r="B12" s="229"/>
      <c r="C12" s="229"/>
      <c r="D12" s="229"/>
      <c r="E12" s="229"/>
      <c r="F12" s="229"/>
      <c r="G12" s="229"/>
      <c r="H12" s="229"/>
      <c r="I12" s="242"/>
    </row>
    <row r="13" spans="1:15" ht="12.95" customHeight="1">
      <c r="A13" s="14"/>
      <c r="B13" s="243"/>
      <c r="C13" s="244" t="s">
        <v>13</v>
      </c>
      <c r="D13" s="244"/>
      <c r="E13" s="244" t="s">
        <v>14</v>
      </c>
      <c r="F13" s="244"/>
      <c r="G13" s="244" t="s">
        <v>76</v>
      </c>
      <c r="H13" s="229"/>
      <c r="I13" s="242"/>
    </row>
    <row r="14" spans="1:15" ht="12.95" customHeight="1">
      <c r="A14" s="14"/>
      <c r="B14" s="245" t="s">
        <v>141</v>
      </c>
      <c r="C14" s="246" t="str">
        <f>IF('Daten-Eingabe'!$G$46="","",'Daten-Eingabe'!$G$46)</f>
        <v/>
      </c>
      <c r="D14" s="244" t="s">
        <v>15</v>
      </c>
      <c r="E14" s="246" t="str">
        <f>IF('Daten-Eingabe'!$G$31="","",'Daten-Eingabe'!$G$31)</f>
        <v/>
      </c>
      <c r="F14" s="247" t="s">
        <v>22</v>
      </c>
      <c r="G14" s="246" t="str">
        <f>IF('Daten-Eingabe'!$G$21="","",'Daten-Eingabe'!$G$21)</f>
        <v/>
      </c>
      <c r="H14" s="229"/>
      <c r="I14" s="241" t="str">
        <f>IF(OR($G$14="",$G$14&gt;100),"NEIN",IF($C$14&gt;$G$14,"NEIN",IF($E$14&gt;$G$14,"NEIN","JA")))</f>
        <v>NEIN</v>
      </c>
    </row>
    <row r="15" spans="1:15" ht="12.95" customHeight="1">
      <c r="A15" s="14"/>
      <c r="B15" s="245" t="s">
        <v>142</v>
      </c>
      <c r="C15" s="246" t="str">
        <f>IF('Daten-Eingabe'!$H$46="","",'Daten-Eingabe'!$H$46)</f>
        <v/>
      </c>
      <c r="D15" s="244" t="s">
        <v>15</v>
      </c>
      <c r="E15" s="246" t="str">
        <f>IF('Daten-Eingabe'!$H$31="","",'Daten-Eingabe'!$H$31)</f>
        <v/>
      </c>
      <c r="F15" s="247" t="s">
        <v>23</v>
      </c>
      <c r="G15" s="246" t="str">
        <f>IF('Daten-Eingabe'!$H$21="","",'Daten-Eingabe'!$H$21)</f>
        <v/>
      </c>
      <c r="H15" s="248"/>
      <c r="I15" s="241" t="str">
        <f>IF(OR($C15&gt;150,$E$15&gt;100),"NEIN",IF($G$15="","NEIN",IF($C$15&lt;$G$15,"NEIN",IF($E$15&lt;$G$15,"NEIN","JA"))))</f>
        <v>NEIN</v>
      </c>
    </row>
    <row r="16" spans="1:15" ht="8.1" customHeight="1">
      <c r="A16" s="14"/>
      <c r="B16" s="229"/>
      <c r="C16" s="229"/>
      <c r="D16" s="229"/>
      <c r="E16" s="229"/>
      <c r="F16" s="229"/>
      <c r="G16" s="229"/>
      <c r="H16" s="229"/>
      <c r="I16" s="242"/>
      <c r="O16" s="249"/>
    </row>
    <row r="17" spans="1:11">
      <c r="A17" s="229" t="s">
        <v>77</v>
      </c>
      <c r="B17" s="14"/>
      <c r="C17" s="229"/>
      <c r="D17" s="229"/>
      <c r="E17" s="229"/>
      <c r="F17" s="229"/>
      <c r="G17" s="229"/>
      <c r="H17" s="229"/>
      <c r="I17" s="242"/>
    </row>
    <row r="18" spans="1:11" ht="2.1" customHeight="1">
      <c r="A18" s="14"/>
      <c r="B18" s="229"/>
      <c r="C18" s="229"/>
      <c r="D18" s="229"/>
      <c r="E18" s="229"/>
      <c r="F18" s="229"/>
      <c r="G18" s="229"/>
      <c r="H18" s="229"/>
      <c r="I18" s="242"/>
    </row>
    <row r="19" spans="1:11" ht="12.95" customHeight="1">
      <c r="A19" s="14"/>
      <c r="B19" s="245" t="s">
        <v>143</v>
      </c>
      <c r="C19" s="244" t="s">
        <v>16</v>
      </c>
      <c r="D19" s="245" t="s">
        <v>144</v>
      </c>
      <c r="E19" s="244" t="s">
        <v>16</v>
      </c>
      <c r="F19" s="245" t="s">
        <v>145</v>
      </c>
      <c r="G19" s="247" t="s">
        <v>68</v>
      </c>
      <c r="H19" s="229"/>
      <c r="I19" s="242"/>
    </row>
    <row r="20" spans="1:11">
      <c r="A20" s="14"/>
      <c r="B20" s="250" t="str">
        <f>IF('Daten-Eingabe'!$G$49="","",'Daten-Eingabe'!$G$49^2)</f>
        <v/>
      </c>
      <c r="C20" s="244" t="s">
        <v>16</v>
      </c>
      <c r="D20" s="250" t="str">
        <f>IF('Daten-Eingabe'!$G$32="","",'Daten-Eingabe'!$G$32^2)</f>
        <v/>
      </c>
      <c r="E20" s="244" t="s">
        <v>16</v>
      </c>
      <c r="F20" s="250" t="str">
        <f>IF('Daten-Eingabe'!$G$47="","",'Daten-Eingabe'!$G$47^2)</f>
        <v/>
      </c>
      <c r="G20" s="247" t="s">
        <v>68</v>
      </c>
      <c r="H20" s="229"/>
      <c r="I20" s="241" t="str">
        <f>IF(OR($F$20="",$F$20&gt;(0.8)^2,$F$20&lt;(0.3)^2,$D$20="",$D$20&gt;(0.8)^2,$D$20&lt;(0.3)^2,$B$20=""),"NEIN",IF($B$20+$D$20+$F$20&gt;1,"NEIN","JA"))</f>
        <v>NEIN</v>
      </c>
    </row>
    <row r="21" spans="1:11" ht="8.1" customHeight="1">
      <c r="A21" s="14"/>
      <c r="B21" s="229"/>
      <c r="C21" s="229"/>
      <c r="D21" s="229"/>
      <c r="E21" s="229"/>
      <c r="F21" s="229"/>
      <c r="G21" s="229"/>
      <c r="H21" s="229"/>
      <c r="I21" s="242"/>
    </row>
    <row r="22" spans="1:11">
      <c r="A22" s="229" t="s">
        <v>137</v>
      </c>
      <c r="B22" s="14"/>
      <c r="C22" s="229"/>
      <c r="D22" s="229"/>
      <c r="E22" s="229"/>
      <c r="F22" s="229"/>
      <c r="G22" s="229"/>
      <c r="H22" s="229"/>
      <c r="I22" s="242"/>
    </row>
    <row r="23" spans="1:11" ht="2.1" customHeight="1">
      <c r="A23" s="14"/>
      <c r="B23" s="229"/>
      <c r="C23" s="229"/>
      <c r="D23" s="229"/>
      <c r="E23" s="229"/>
      <c r="F23" s="229"/>
      <c r="G23" s="229"/>
      <c r="H23" s="229"/>
      <c r="I23" s="242"/>
    </row>
    <row r="24" spans="1:11" ht="12.95" customHeight="1">
      <c r="A24" s="14"/>
      <c r="B24" s="251"/>
      <c r="E24" s="245" t="s">
        <v>146</v>
      </c>
      <c r="F24" s="247" t="s">
        <v>23</v>
      </c>
      <c r="G24" s="245" t="s">
        <v>189</v>
      </c>
      <c r="H24" s="252"/>
      <c r="I24" s="242"/>
    </row>
    <row r="25" spans="1:11">
      <c r="A25" s="14"/>
      <c r="B25" s="253"/>
      <c r="C25" s="254" t="s">
        <v>65</v>
      </c>
      <c r="D25" s="255"/>
      <c r="E25" s="250" t="str">
        <f>IF('Daten-Eingabe'!$G$26="","",'Daten-Eingabe'!$G$26)</f>
        <v/>
      </c>
      <c r="F25" s="247" t="s">
        <v>23</v>
      </c>
      <c r="G25" s="246" t="str">
        <f>IF('Daten-Eingabe'!$H$11="","",IF('Daten-Eingabe'!$H$11=0,"",'Daten-Eingabe'!$G$11/'Daten-Eingabe'!$H$11))</f>
        <v/>
      </c>
      <c r="H25" s="252"/>
      <c r="I25" s="241" t="str">
        <f>IF(OR($E$25="",$E$25&gt;100000000,$G$25=""),"NEIN",IF($G$25&gt;$E$25,"NEIN","JA"))</f>
        <v>NEIN</v>
      </c>
    </row>
    <row r="26" spans="1:11" hidden="1">
      <c r="A26" s="14"/>
      <c r="B26" s="256" t="s">
        <v>66</v>
      </c>
      <c r="C26" s="253"/>
      <c r="D26" s="257" t="s">
        <v>58</v>
      </c>
      <c r="E26" s="258">
        <v>0</v>
      </c>
      <c r="F26" s="259" t="s">
        <v>23</v>
      </c>
      <c r="G26" s="258">
        <v>0</v>
      </c>
      <c r="H26" s="252"/>
      <c r="I26" s="260"/>
    </row>
    <row r="27" spans="1:11" hidden="1">
      <c r="A27" s="14"/>
      <c r="B27" s="256" t="s">
        <v>67</v>
      </c>
      <c r="C27" s="253"/>
      <c r="D27" s="261" t="s">
        <v>59</v>
      </c>
      <c r="E27" s="258">
        <v>0</v>
      </c>
      <c r="F27" s="259" t="s">
        <v>23</v>
      </c>
      <c r="G27" s="258">
        <v>0</v>
      </c>
      <c r="H27" s="252"/>
      <c r="I27" s="260"/>
    </row>
    <row r="28" spans="1:11" hidden="1">
      <c r="A28" s="14"/>
      <c r="B28" s="262"/>
      <c r="C28" s="263"/>
      <c r="D28" s="261" t="s">
        <v>60</v>
      </c>
      <c r="E28" s="258">
        <v>0</v>
      </c>
      <c r="F28" s="259" t="s">
        <v>23</v>
      </c>
      <c r="G28" s="258">
        <v>0</v>
      </c>
      <c r="H28" s="252"/>
      <c r="I28" s="260"/>
    </row>
    <row r="29" spans="1:11" ht="8.1" customHeight="1">
      <c r="A29" s="14"/>
      <c r="B29" s="229"/>
      <c r="C29" s="229"/>
      <c r="D29" s="229"/>
      <c r="E29" s="264"/>
      <c r="F29" s="265"/>
      <c r="G29" s="264"/>
      <c r="H29" s="252"/>
      <c r="I29" s="266"/>
    </row>
    <row r="30" spans="1:11" ht="2.1" hidden="1" customHeight="1">
      <c r="A30" s="14"/>
      <c r="B30" s="229"/>
      <c r="C30" s="229"/>
      <c r="D30" s="229"/>
      <c r="E30" s="229"/>
      <c r="F30" s="229"/>
      <c r="G30" s="230"/>
      <c r="H30" s="229"/>
      <c r="I30" s="242"/>
    </row>
    <row r="31" spans="1:11">
      <c r="A31" s="229" t="s">
        <v>78</v>
      </c>
      <c r="B31" s="14"/>
      <c r="C31" s="229"/>
      <c r="D31" s="229"/>
      <c r="E31" s="229"/>
      <c r="F31" s="229"/>
      <c r="G31" s="230"/>
      <c r="H31" s="229"/>
      <c r="I31" s="242"/>
      <c r="K31" s="267"/>
    </row>
    <row r="32" spans="1:11" ht="2.1" customHeight="1">
      <c r="A32" s="14"/>
      <c r="B32" s="229"/>
      <c r="C32" s="229"/>
      <c r="D32" s="229"/>
      <c r="E32" s="229"/>
      <c r="F32" s="229"/>
      <c r="G32" s="230"/>
      <c r="H32" s="229"/>
      <c r="I32" s="242"/>
      <c r="K32" s="267"/>
    </row>
    <row r="33" spans="1:11" ht="12.95" customHeight="1">
      <c r="A33" s="363" t="s">
        <v>188</v>
      </c>
      <c r="B33" s="364"/>
      <c r="C33" s="364"/>
      <c r="D33" s="364"/>
      <c r="E33" s="364"/>
      <c r="F33" s="364"/>
      <c r="G33" s="268" t="str">
        <f>IF('Daten-Eingabe'!$G$19="","DL fehlt",IF('Daten-Eingabe'!$G$18="","NUD fehlt",IF('Daten-Eingabe'!$G$17="","IZRS fehlt",IF('Daten-Eingabe'!$G$11="","",IF('Daten-Eingabe'!$G$11=0,"",('Daten-Eingabe'!$G$11+'Daten-Eingabe'!$G$17+'Daten-Eingabe'!$G$18+'Daten-Eingabe'!$G$19+'Daten-Eingabe'!$G$20)/'Daten-Eingabe'!$G$11)))))</f>
        <v>DL fehlt</v>
      </c>
      <c r="H33" s="229"/>
      <c r="I33" s="242"/>
      <c r="K33" s="269"/>
    </row>
    <row r="34" spans="1:11" ht="12.95" customHeight="1">
      <c r="A34" s="14"/>
      <c r="D34" s="237" t="s">
        <v>190</v>
      </c>
      <c r="E34" s="270"/>
      <c r="F34" s="247" t="s">
        <v>22</v>
      </c>
      <c r="G34" s="245" t="s">
        <v>148</v>
      </c>
      <c r="H34" s="252"/>
      <c r="I34" s="242"/>
    </row>
    <row r="35" spans="1:11" ht="12.95" customHeight="1">
      <c r="A35" s="14"/>
      <c r="B35" s="229"/>
      <c r="C35" s="229"/>
      <c r="D35" s="361" t="str">
        <f>IF('Daten-Eingabe'!$G$15="","R fehlt",IF($G$33="","Q fehlt",IF('Daten-Eingabe'!$G$16="","Anzahl  N  fehlt",($G$33*'Daten-Eingabe'!$G$11*'Daten-Eingabe'!$G$15)/'Daten-Eingabe'!$G$16)))</f>
        <v>R fehlt</v>
      </c>
      <c r="E35" s="362"/>
      <c r="F35" s="247" t="s">
        <v>22</v>
      </c>
      <c r="G35" s="246" t="str">
        <f>IF('Daten-Eingabe'!$G$37="","",'Daten-Eingabe'!$G$37)</f>
        <v/>
      </c>
      <c r="H35" s="252"/>
      <c r="I35" s="241" t="str">
        <f>IF(OR($G$33="",$G$35="",$G$35&gt;10000000),"NEIN",IF($D$35&gt;$G$35,"NEIN","JA"))</f>
        <v>NEIN</v>
      </c>
    </row>
    <row r="36" spans="1:11" ht="8.1" customHeight="1">
      <c r="A36" s="14"/>
      <c r="B36" s="229"/>
      <c r="C36" s="229"/>
      <c r="D36" s="229"/>
      <c r="E36" s="229"/>
      <c r="F36" s="229"/>
      <c r="G36" s="229"/>
      <c r="H36" s="229"/>
      <c r="I36" s="242"/>
    </row>
    <row r="37" spans="1:11">
      <c r="A37" s="229" t="s">
        <v>136</v>
      </c>
      <c r="B37" s="14"/>
      <c r="C37" s="229"/>
      <c r="D37" s="229"/>
      <c r="E37" s="229"/>
      <c r="F37" s="229"/>
      <c r="G37" s="229"/>
      <c r="H37" s="229"/>
      <c r="I37" s="242"/>
    </row>
    <row r="38" spans="1:11" ht="2.1" customHeight="1">
      <c r="A38" s="14"/>
      <c r="B38" s="229"/>
      <c r="C38" s="229"/>
      <c r="D38" s="229"/>
      <c r="E38" s="229"/>
      <c r="F38" s="229"/>
      <c r="G38" s="229"/>
      <c r="H38" s="229"/>
      <c r="I38" s="242"/>
    </row>
    <row r="39" spans="1:11" ht="12.95" customHeight="1">
      <c r="A39" s="14"/>
      <c r="B39" s="251"/>
      <c r="E39" s="245" t="s">
        <v>168</v>
      </c>
      <c r="F39" s="247" t="s">
        <v>23</v>
      </c>
      <c r="G39" s="245" t="s">
        <v>189</v>
      </c>
      <c r="H39" s="252"/>
      <c r="I39" s="242"/>
    </row>
    <row r="40" spans="1:11">
      <c r="A40" s="14"/>
      <c r="B40" s="253"/>
      <c r="C40" s="254" t="s">
        <v>65</v>
      </c>
      <c r="D40" s="255"/>
      <c r="E40" s="250" t="str">
        <f>IF('Daten-Eingabe'!$G$40="","",'Daten-Eingabe'!$G$40)</f>
        <v/>
      </c>
      <c r="F40" s="247" t="s">
        <v>23</v>
      </c>
      <c r="G40" s="239" t="str">
        <f>IF('Daten-Eingabe'!$H$11="","",IF('Daten-Eingabe'!$H$11="","",'Daten-Eingabe'!$G$11/'Daten-Eingabe'!$H$11))</f>
        <v/>
      </c>
      <c r="H40" s="252"/>
      <c r="I40" s="241" t="str">
        <f>IF(OR($G$40=0,$G$40="",$E$40="",$E$40&gt;100000000),"NEIN",IF($G$40&gt;$E$40,"NEIN","JA"))</f>
        <v>NEIN</v>
      </c>
    </row>
    <row r="41" spans="1:11" ht="2.1" hidden="1" customHeight="1">
      <c r="A41" s="14"/>
      <c r="B41" s="256" t="s">
        <v>66</v>
      </c>
      <c r="C41" s="253"/>
      <c r="D41" s="271" t="s">
        <v>58</v>
      </c>
      <c r="E41" s="272">
        <v>0</v>
      </c>
      <c r="F41" s="247" t="s">
        <v>23</v>
      </c>
      <c r="G41" s="272">
        <v>0</v>
      </c>
      <c r="H41" s="273"/>
      <c r="I41" s="274"/>
    </row>
    <row r="42" spans="1:11" ht="2.1" hidden="1" customHeight="1">
      <c r="A42" s="14"/>
      <c r="B42" s="256" t="s">
        <v>67</v>
      </c>
      <c r="C42" s="253"/>
      <c r="D42" s="275" t="s">
        <v>59</v>
      </c>
      <c r="E42" s="272">
        <v>0</v>
      </c>
      <c r="F42" s="247" t="s">
        <v>23</v>
      </c>
      <c r="G42" s="272">
        <v>0</v>
      </c>
      <c r="H42" s="273"/>
      <c r="I42" s="274"/>
    </row>
    <row r="43" spans="1:11" ht="2.1" hidden="1" customHeight="1">
      <c r="A43" s="14"/>
      <c r="B43" s="262"/>
      <c r="C43" s="263"/>
      <c r="D43" s="275" t="s">
        <v>60</v>
      </c>
      <c r="E43" s="258">
        <v>0</v>
      </c>
      <c r="F43" s="247" t="s">
        <v>23</v>
      </c>
      <c r="G43" s="258">
        <v>0</v>
      </c>
      <c r="H43" s="273"/>
      <c r="I43" s="260"/>
    </row>
    <row r="44" spans="1:11" ht="2.1" hidden="1" customHeight="1">
      <c r="A44" s="14"/>
      <c r="B44" s="229"/>
      <c r="C44" s="229"/>
      <c r="D44" s="276"/>
      <c r="E44" s="277"/>
      <c r="F44" s="265"/>
      <c r="G44" s="277"/>
      <c r="H44" s="273"/>
      <c r="I44" s="260"/>
    </row>
    <row r="45" spans="1:11" ht="2.1" hidden="1" customHeight="1">
      <c r="A45" s="14" t="s">
        <v>61</v>
      </c>
      <c r="B45" s="229"/>
      <c r="C45" s="229"/>
      <c r="D45" s="276"/>
      <c r="E45" s="277"/>
      <c r="F45" s="265"/>
      <c r="G45" s="277"/>
      <c r="H45" s="273"/>
      <c r="I45" s="260"/>
    </row>
    <row r="46" spans="1:11" ht="2.1" hidden="1" customHeight="1">
      <c r="A46" s="14"/>
      <c r="B46" s="229"/>
      <c r="C46" s="229"/>
      <c r="D46" s="276"/>
      <c r="E46" s="277"/>
      <c r="F46" s="265"/>
      <c r="G46" s="277"/>
      <c r="H46" s="273"/>
      <c r="I46" s="260"/>
    </row>
    <row r="47" spans="1:11" ht="2.1" hidden="1" customHeight="1">
      <c r="A47" s="14"/>
      <c r="B47" s="229"/>
      <c r="C47" s="229"/>
      <c r="D47" s="278" t="s">
        <v>79</v>
      </c>
      <c r="E47" s="279"/>
      <c r="F47" s="247" t="s">
        <v>23</v>
      </c>
      <c r="G47" s="280" t="s">
        <v>70</v>
      </c>
      <c r="H47" s="273"/>
      <c r="I47" s="260"/>
    </row>
    <row r="48" spans="1:11" ht="2.1" hidden="1" customHeight="1">
      <c r="A48" s="14"/>
      <c r="B48" s="229"/>
      <c r="C48" s="229"/>
      <c r="D48" s="354">
        <v>0</v>
      </c>
      <c r="E48" s="355"/>
      <c r="F48" s="247" t="s">
        <v>23</v>
      </c>
      <c r="G48" s="258">
        <v>0</v>
      </c>
      <c r="H48" s="273"/>
      <c r="I48" s="260"/>
    </row>
    <row r="49" spans="1:9" ht="2.1" hidden="1" customHeight="1">
      <c r="A49" s="14"/>
      <c r="B49" s="229"/>
      <c r="C49" s="229"/>
      <c r="D49" s="281"/>
      <c r="E49" s="282"/>
      <c r="F49" s="265"/>
      <c r="G49" s="277"/>
      <c r="H49" s="273"/>
      <c r="I49" s="260"/>
    </row>
    <row r="50" spans="1:9" ht="2.1" hidden="1" customHeight="1">
      <c r="A50" s="14" t="s">
        <v>85</v>
      </c>
      <c r="B50" s="229"/>
      <c r="C50" s="229"/>
      <c r="D50" s="276"/>
      <c r="E50" s="277"/>
      <c r="F50" s="265"/>
      <c r="G50" s="277"/>
      <c r="H50" s="273"/>
      <c r="I50" s="260"/>
    </row>
    <row r="51" spans="1:9" ht="2.1" hidden="1" customHeight="1">
      <c r="A51" s="14"/>
      <c r="B51" s="229"/>
      <c r="C51" s="229"/>
      <c r="D51" s="276"/>
      <c r="E51" s="277"/>
      <c r="F51" s="265"/>
      <c r="G51" s="277"/>
      <c r="H51" s="273"/>
      <c r="I51" s="260"/>
    </row>
    <row r="52" spans="1:9" ht="2.1" hidden="1" customHeight="1">
      <c r="A52" s="14"/>
      <c r="B52" s="229"/>
      <c r="C52" s="229"/>
      <c r="D52" s="278" t="s">
        <v>80</v>
      </c>
      <c r="E52" s="279"/>
      <c r="F52" s="247" t="s">
        <v>23</v>
      </c>
      <c r="G52" s="280" t="s">
        <v>71</v>
      </c>
      <c r="H52" s="273"/>
      <c r="I52" s="260"/>
    </row>
    <row r="53" spans="1:9" ht="2.1" hidden="1" customHeight="1">
      <c r="A53" s="14"/>
      <c r="B53" s="229"/>
      <c r="C53" s="229"/>
      <c r="D53" s="354">
        <v>0</v>
      </c>
      <c r="E53" s="355"/>
      <c r="F53" s="247" t="s">
        <v>23</v>
      </c>
      <c r="G53" s="258">
        <v>0</v>
      </c>
      <c r="H53" s="276"/>
      <c r="I53" s="274"/>
    </row>
    <row r="54" spans="1:9" ht="8.1" customHeight="1">
      <c r="A54" s="14"/>
      <c r="B54" s="229"/>
      <c r="C54" s="229"/>
      <c r="D54" s="65"/>
      <c r="E54" s="283"/>
      <c r="F54" s="265"/>
      <c r="G54" s="264"/>
      <c r="H54" s="229"/>
      <c r="I54" s="242"/>
    </row>
    <row r="55" spans="1:9">
      <c r="A55" s="229" t="s">
        <v>129</v>
      </c>
      <c r="B55" s="14"/>
      <c r="C55" s="229"/>
      <c r="D55" s="229"/>
      <c r="E55" s="229"/>
      <c r="F55" s="229"/>
      <c r="G55" s="229"/>
      <c r="H55" s="229"/>
      <c r="I55" s="242"/>
    </row>
    <row r="56" spans="1:9" ht="2.1" customHeight="1">
      <c r="A56" s="14"/>
      <c r="B56" s="229"/>
      <c r="C56" s="229"/>
      <c r="D56" s="229"/>
      <c r="E56" s="229"/>
      <c r="F56" s="229"/>
      <c r="G56" s="229"/>
      <c r="H56" s="229"/>
      <c r="I56" s="242"/>
    </row>
    <row r="57" spans="1:9" ht="12.95" customHeight="1">
      <c r="A57" s="14"/>
      <c r="B57" s="229"/>
      <c r="C57" s="229"/>
      <c r="D57" s="229"/>
      <c r="E57" s="245" t="s">
        <v>151</v>
      </c>
      <c r="F57" s="247" t="s">
        <v>23</v>
      </c>
      <c r="G57" s="245" t="s">
        <v>152</v>
      </c>
      <c r="H57" s="252"/>
      <c r="I57" s="242"/>
    </row>
    <row r="58" spans="1:9">
      <c r="A58" s="14"/>
      <c r="B58" s="229"/>
      <c r="C58" s="229"/>
      <c r="D58" s="229"/>
      <c r="E58" s="284" t="str">
        <f>IF('Daten-Eingabe'!$G$16="","",IF('Daten-Eingabe'!$G$16=0,"",'Daten-Eingabe'!$G$19*'Daten-Eingabe'!$G$15/'Daten-Eingabe'!$G$16))</f>
        <v/>
      </c>
      <c r="F58" s="247" t="s">
        <v>23</v>
      </c>
      <c r="G58" s="246" t="str">
        <f>IF('Daten-Eingabe'!$G$38="","",'Daten-Eingabe'!$G$38)</f>
        <v/>
      </c>
      <c r="H58" s="252"/>
      <c r="I58" s="241" t="str">
        <f>IF(OR($E$58="",$G$58=""),"NEIN",IF($G$58&gt;$E$58,"NEIN","JA"))</f>
        <v>NEIN</v>
      </c>
    </row>
    <row r="59" spans="1:9" ht="8.25" customHeight="1">
      <c r="A59" s="14"/>
      <c r="B59" s="229"/>
      <c r="C59" s="229"/>
      <c r="D59" s="229"/>
      <c r="E59" s="229"/>
      <c r="F59" s="229"/>
      <c r="G59" s="229"/>
      <c r="H59" s="229"/>
      <c r="I59" s="242"/>
    </row>
    <row r="60" spans="1:9" ht="12.95" customHeight="1">
      <c r="A60" s="229" t="s">
        <v>132</v>
      </c>
      <c r="B60" s="14"/>
      <c r="C60" s="229"/>
      <c r="D60" s="229"/>
      <c r="E60" s="229"/>
      <c r="F60" s="229"/>
      <c r="G60" s="229"/>
      <c r="H60" s="229"/>
      <c r="I60" s="242"/>
    </row>
    <row r="61" spans="1:9" ht="2.1" customHeight="1">
      <c r="A61" s="14"/>
      <c r="B61" s="229"/>
      <c r="C61" s="229"/>
      <c r="D61" s="229"/>
      <c r="E61" s="229"/>
      <c r="F61" s="229"/>
      <c r="G61" s="229"/>
      <c r="H61" s="229"/>
      <c r="I61" s="242"/>
    </row>
    <row r="62" spans="1:9" ht="12.95" customHeight="1">
      <c r="A62" s="14"/>
      <c r="B62" s="229"/>
      <c r="C62" s="229"/>
      <c r="D62" s="229"/>
      <c r="E62" s="285" t="s">
        <v>191</v>
      </c>
      <c r="F62" s="247" t="s">
        <v>23</v>
      </c>
      <c r="G62" s="245" t="s">
        <v>172</v>
      </c>
      <c r="H62" s="252"/>
      <c r="I62" s="242"/>
    </row>
    <row r="63" spans="1:9" ht="12.95" customHeight="1">
      <c r="A63" s="14"/>
      <c r="B63" s="229"/>
      <c r="C63" s="229"/>
      <c r="D63" s="229"/>
      <c r="E63" s="286" t="str">
        <f>IF('Daten-Eingabe'!$G$16="","",IF('Daten-Eingabe'!$G$16=0,"",'Daten-Eingabe'!$H$11*'Daten-Eingabe'!$G$15/'Daten-Eingabe'!$G$16^0.5))</f>
        <v/>
      </c>
      <c r="F63" s="247" t="s">
        <v>23</v>
      </c>
      <c r="G63" s="286" t="str">
        <f>IF('Daten-Eingabe'!$G$37="","",IF('Daten-Eingabe'!$G$42&lt;&gt;0,'Daten-Eingabe'!$G$37/'Daten-Eingabe'!$G$42,IF('Daten-Eingabe'!$G$41&lt;&gt;0,'Daten-Eingabe'!$G$41,IF('Daten-Eingabe'!$G$40=0,"",'Daten-Eingabe'!$G$37/'Daten-Eingabe'!$G$40))))</f>
        <v/>
      </c>
      <c r="H63" s="252"/>
      <c r="I63" s="241" t="str">
        <f>IF(OR($E$63="",$G$63=""),"NEIN",IF($G$63&gt;$E$63,"NEIN","JA"))</f>
        <v>NEIN</v>
      </c>
    </row>
    <row r="64" spans="1:9" ht="8.1" customHeight="1">
      <c r="A64" s="14"/>
      <c r="B64" s="229"/>
      <c r="C64" s="229"/>
      <c r="D64" s="229"/>
      <c r="E64" s="229"/>
      <c r="F64" s="229"/>
      <c r="G64" s="229"/>
      <c r="H64" s="229"/>
      <c r="I64" s="287"/>
    </row>
    <row r="65" spans="1:9">
      <c r="A65" s="229" t="s">
        <v>130</v>
      </c>
      <c r="B65" s="14"/>
      <c r="C65" s="229"/>
      <c r="D65" s="229"/>
      <c r="E65" s="229"/>
      <c r="F65" s="229"/>
      <c r="G65" s="229"/>
      <c r="H65" s="229"/>
      <c r="I65" s="287"/>
    </row>
    <row r="66" spans="1:9" ht="2.1" customHeight="1">
      <c r="A66" s="14"/>
      <c r="B66" s="229"/>
      <c r="C66" s="229"/>
      <c r="D66" s="229"/>
      <c r="E66" s="229"/>
      <c r="F66" s="229"/>
      <c r="G66" s="229"/>
      <c r="H66" s="229"/>
      <c r="I66" s="287"/>
    </row>
    <row r="67" spans="1:9" ht="13.5">
      <c r="A67" s="14"/>
      <c r="B67" s="229"/>
      <c r="C67" s="288" t="s">
        <v>131</v>
      </c>
      <c r="D67" s="356" t="s">
        <v>155</v>
      </c>
      <c r="E67" s="357"/>
      <c r="F67" s="247" t="s">
        <v>23</v>
      </c>
      <c r="G67" s="245" t="s">
        <v>158</v>
      </c>
      <c r="H67" s="252"/>
      <c r="I67" s="287"/>
    </row>
    <row r="68" spans="1:9">
      <c r="A68" s="14"/>
      <c r="B68" s="229"/>
      <c r="C68" s="289" t="s">
        <v>126</v>
      </c>
      <c r="D68" s="352" t="str">
        <f>IF('Daten-Eingabe'!$G$39="","",IF(OR('Daten-Eingabe'!$G$37=0,'Daten-Eingabe'!$G$16=0),"",'Daten-Eingabe'!$G$39*'Daten-Eingabe'!$G$27*'Daten-Eingabe'!$G$15*'Daten-Eingabe'!$G$19/('Daten-Eingabe'!$G$37*'Daten-Eingabe'!$G$16)))</f>
        <v/>
      </c>
      <c r="E68" s="353"/>
      <c r="F68" s="247" t="s">
        <v>23</v>
      </c>
      <c r="G68" s="246" t="str">
        <f>IF('Daten-Eingabe'!$G$28="","",'Daten-Eingabe'!$G$28)</f>
        <v/>
      </c>
      <c r="H68" s="252"/>
      <c r="I68" s="241" t="str">
        <f>IF(OR($D$68&gt;1000000,$G$68="",$D$68=""),"NEIN",IF($G$68&gt;$D$68,"NEIN","JA"))</f>
        <v>NEIN</v>
      </c>
    </row>
    <row r="69" spans="1:9">
      <c r="A69" s="14"/>
      <c r="B69" s="229"/>
      <c r="C69" s="290"/>
      <c r="D69" s="291"/>
      <c r="E69" s="292"/>
      <c r="F69" s="293"/>
      <c r="G69" s="294"/>
      <c r="H69" s="252"/>
      <c r="I69" s="295"/>
    </row>
    <row r="70" spans="1:9" ht="13.5">
      <c r="A70" s="14"/>
      <c r="B70" s="229"/>
      <c r="C70" s="288" t="s">
        <v>135</v>
      </c>
      <c r="D70" s="365" t="s">
        <v>192</v>
      </c>
      <c r="E70" s="357"/>
      <c r="F70" s="247" t="s">
        <v>23</v>
      </c>
      <c r="G70" s="296" t="s">
        <v>159</v>
      </c>
      <c r="H70" s="252"/>
      <c r="I70" s="287"/>
    </row>
    <row r="71" spans="1:9">
      <c r="A71" s="14"/>
      <c r="B71" s="229"/>
      <c r="C71" s="211"/>
      <c r="D71" s="352" t="str">
        <f>IF('Daten-Eingabe'!$G$39="","",IF(OR('Daten-Eingabe'!$G$37=0,'Daten-Eingabe'!$G$16=0),"",'Daten-Eingabe'!$G$39*1000*'Daten-Eingabe'!$G$27*'Daten-Eingabe'!$G$15*'Daten-Eingabe'!$H$11/('Daten-Eingabe'!$G$37*'Daten-Eingabe'!$G$16)))</f>
        <v/>
      </c>
      <c r="E71" s="353"/>
      <c r="F71" s="247" t="s">
        <v>23</v>
      </c>
      <c r="G71" s="246" t="str">
        <f>IF('Daten-Eingabe'!$G$29="","",'Daten-Eingabe'!$G$29)</f>
        <v/>
      </c>
      <c r="H71" s="252"/>
      <c r="I71" s="241" t="str">
        <f>IF(OR($D$71&gt;1000000,$G$71="",$D$71=""),"NEIN",IF($G$71&gt;$D$71,"NEIN","JA"))</f>
        <v>NEIN</v>
      </c>
    </row>
    <row r="72" spans="1:9" ht="8.1" customHeight="1">
      <c r="A72" s="14"/>
      <c r="B72" s="229"/>
      <c r="C72" s="229"/>
      <c r="D72" s="229"/>
      <c r="E72" s="229"/>
      <c r="F72" s="229"/>
      <c r="G72" s="229"/>
      <c r="H72" s="229"/>
      <c r="I72" s="287"/>
    </row>
    <row r="73" spans="1:9">
      <c r="A73" s="229" t="s">
        <v>209</v>
      </c>
      <c r="B73" s="14"/>
      <c r="C73" s="229"/>
      <c r="D73" s="229"/>
      <c r="E73" s="229"/>
      <c r="F73" s="229"/>
      <c r="G73" s="229"/>
      <c r="H73" s="229"/>
      <c r="I73" s="287"/>
    </row>
    <row r="74" spans="1:9" ht="2.1" customHeight="1">
      <c r="A74" s="14"/>
      <c r="B74" s="229"/>
      <c r="C74" s="229"/>
      <c r="D74" s="229"/>
      <c r="E74" s="229"/>
      <c r="F74" s="229"/>
      <c r="G74" s="229"/>
      <c r="H74" s="229"/>
      <c r="I74" s="287"/>
    </row>
    <row r="75" spans="1:9" ht="12.95" customHeight="1">
      <c r="A75" s="14"/>
      <c r="B75" s="229"/>
      <c r="C75" s="245" t="s">
        <v>160</v>
      </c>
      <c r="D75" s="247" t="s">
        <v>22</v>
      </c>
      <c r="E75" s="245" t="s">
        <v>177</v>
      </c>
      <c r="F75" s="247" t="s">
        <v>22</v>
      </c>
      <c r="G75" s="245" t="s">
        <v>162</v>
      </c>
      <c r="H75" s="252"/>
      <c r="I75" s="287"/>
    </row>
    <row r="76" spans="1:9">
      <c r="A76" s="14"/>
      <c r="B76" s="229"/>
      <c r="C76" s="246" t="str">
        <f>IF('Daten-Eingabe'!$G$30="","fehlt",'Daten-Eingabe'!$G$30)</f>
        <v>fehlt</v>
      </c>
      <c r="D76" s="247" t="s">
        <v>22</v>
      </c>
      <c r="E76" s="284" t="str">
        <f>IF('Daten-Eingabe'!G45="","R LC  fehlt",IF('Daten-Eingabe'!$G$16="","",IF('Daten-Eingabe'!$G$16=0,"",'Daten-Eingabe'!$G$45/'Daten-Eingabe'!$G$16)))</f>
        <v>R LC  fehlt</v>
      </c>
      <c r="F76" s="247" t="s">
        <v>22</v>
      </c>
      <c r="G76" s="246" t="str">
        <f>IF('Daten-Eingabe'!$H$30&gt;1000000,"fehlt",IF('Daten-Eingabe'!$H$30="","fehlt",'Daten-Eingabe'!$H$30))</f>
        <v>fehlt</v>
      </c>
      <c r="H76" s="252"/>
      <c r="I76" s="241" t="str">
        <f>IF($C$76=0,"NEIN",IF($G$76="fehlt","NEIN",IF($E$76="","NEIN",IF($E$76&lt;$C$76,"NEIN",IF($E$76&gt;$G$76,"NEIN","JA")))))</f>
        <v>NEIN</v>
      </c>
    </row>
    <row r="77" spans="1:9" ht="8.1" customHeight="1">
      <c r="A77" s="14"/>
      <c r="B77" s="229"/>
      <c r="C77" s="229"/>
      <c r="D77" s="229"/>
      <c r="E77" s="229"/>
      <c r="F77" s="229"/>
      <c r="G77" s="229"/>
      <c r="H77" s="229"/>
      <c r="I77" s="287"/>
    </row>
    <row r="78" spans="1:9">
      <c r="A78" s="229" t="s">
        <v>133</v>
      </c>
      <c r="B78" s="14"/>
      <c r="C78" s="229"/>
      <c r="D78" s="229"/>
      <c r="E78" s="229"/>
      <c r="F78" s="229"/>
      <c r="G78" s="229"/>
      <c r="H78" s="229"/>
      <c r="I78" s="287"/>
    </row>
    <row r="79" spans="1:9" ht="2.1" customHeight="1">
      <c r="A79" s="14"/>
      <c r="B79" s="229"/>
      <c r="C79" s="229"/>
      <c r="D79" s="229"/>
      <c r="E79" s="229"/>
      <c r="F79" s="229"/>
      <c r="G79" s="229"/>
      <c r="H79" s="229"/>
      <c r="I79" s="287"/>
    </row>
    <row r="80" spans="1:9" ht="12.95" customHeight="1">
      <c r="A80" s="14"/>
      <c r="B80" s="229"/>
      <c r="C80" s="297"/>
      <c r="D80" s="293"/>
      <c r="E80" s="234" t="s">
        <v>163</v>
      </c>
      <c r="F80" s="247" t="s">
        <v>22</v>
      </c>
      <c r="G80" s="234" t="s">
        <v>164</v>
      </c>
      <c r="H80" s="252"/>
      <c r="I80" s="287"/>
    </row>
    <row r="81" spans="1:9">
      <c r="A81" s="14"/>
      <c r="B81" s="229"/>
      <c r="C81" s="294"/>
      <c r="D81" s="293"/>
      <c r="E81" s="298" t="str">
        <f>IF(OR('Daten-Eingabe'!$G$23="",'Daten-Eingabe'!$G$23=0),"",'Daten-Eingabe'!$G$22/'Daten-Eingabe'!$G$23)</f>
        <v/>
      </c>
      <c r="F81" s="247" t="s">
        <v>22</v>
      </c>
      <c r="G81" s="250" t="str">
        <f>IF('Daten-Eingabe'!$G$34="","",'Daten-Eingabe'!$G$34)</f>
        <v/>
      </c>
      <c r="H81" s="252"/>
      <c r="I81" s="241" t="str">
        <f>IF($G$81&gt;1000000,"NEIN",IF($G$81="","NEIN",IF($G$81&lt;$E$81,"NEIN","JA")))</f>
        <v>NEIN</v>
      </c>
    </row>
    <row r="82" spans="1:9" ht="129.94999999999999" customHeight="1">
      <c r="A82" s="14"/>
      <c r="B82" s="229"/>
      <c r="C82" s="229"/>
      <c r="D82" s="229"/>
      <c r="E82" s="229"/>
      <c r="F82" s="229"/>
      <c r="G82" s="229"/>
      <c r="H82" s="229"/>
      <c r="I82" s="299"/>
    </row>
    <row r="83" spans="1:9">
      <c r="A83" s="93" t="s">
        <v>219</v>
      </c>
      <c r="B83" s="300"/>
      <c r="C83" s="301"/>
      <c r="D83" s="301"/>
      <c r="E83" s="302"/>
      <c r="F83" s="303"/>
      <c r="G83" s="301"/>
      <c r="H83" s="301"/>
      <c r="I83" s="95" t="s">
        <v>218</v>
      </c>
    </row>
    <row r="84" spans="1:9">
      <c r="A84" s="96"/>
      <c r="C84" s="304"/>
      <c r="D84" s="304"/>
      <c r="E84" s="304"/>
      <c r="F84" s="304"/>
      <c r="G84" s="304"/>
      <c r="H84" s="304"/>
      <c r="I84" s="304"/>
    </row>
  </sheetData>
  <sheetProtection sheet="1" selectLockedCells="1"/>
  <mergeCells count="9">
    <mergeCell ref="D71:E71"/>
    <mergeCell ref="D53:E53"/>
    <mergeCell ref="D48:E48"/>
    <mergeCell ref="D67:E67"/>
    <mergeCell ref="D68:E68"/>
    <mergeCell ref="G4:I4"/>
    <mergeCell ref="D35:E35"/>
    <mergeCell ref="A33:F33"/>
    <mergeCell ref="D70:E70"/>
  </mergeCells>
  <phoneticPr fontId="0" type="noConversion"/>
  <conditionalFormatting sqref="I10">
    <cfRule type="cellIs" dxfId="24" priority="1" stopIfTrue="1" operator="equal">
      <formula>"NEIN"</formula>
    </cfRule>
  </conditionalFormatting>
  <conditionalFormatting sqref="I69">
    <cfRule type="cellIs" dxfId="23" priority="2" stopIfTrue="1" operator="equal">
      <formula>"NEIN"</formula>
    </cfRule>
    <cfRule type="cellIs" dxfId="22" priority="3" stopIfTrue="1" operator="equal">
      <formula>""</formula>
    </cfRule>
  </conditionalFormatting>
  <conditionalFormatting sqref="I9 I81 I14:I15 I20 I25 I35 I40 I58 I63 I68 I71 I76">
    <cfRule type="cellIs" dxfId="21" priority="4" stopIfTrue="1" operator="equal">
      <formula>"NEIN"</formula>
    </cfRule>
    <cfRule type="cellIs" dxfId="20" priority="5" stopIfTrue="1" operator="equal">
      <formula>""</formula>
    </cfRule>
  </conditionalFormatting>
  <pageMargins left="0.98425196850393704" right="0.19685039370078741" top="0.59055118110236227" bottom="0.39370078740157483" header="0.51181102362204722" footer="0.51181102362204722"/>
  <pageSetup paperSize="9" scale="99" orientation="portrait" r:id="rId1"/>
  <headerFooter>
    <oddFooter>&amp;C&amp;8
&amp;F;&amp;D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84"/>
  <sheetViews>
    <sheetView topLeftCell="A20" workbookViewId="0">
      <selection activeCell="A83" sqref="A83"/>
    </sheetView>
  </sheetViews>
  <sheetFormatPr baseColWidth="10" defaultRowHeight="12.75"/>
  <cols>
    <col min="1" max="1" width="9" style="1" customWidth="1"/>
    <col min="2" max="6" width="11.7109375" style="1" customWidth="1"/>
    <col min="7" max="7" width="12.7109375" style="1" customWidth="1"/>
    <col min="8" max="9" width="5.7109375" style="1" customWidth="1"/>
    <col min="10" max="12" width="10.7109375" style="1" customWidth="1"/>
    <col min="13" max="16384" width="11.42578125" style="1"/>
  </cols>
  <sheetData>
    <row r="1" spans="1:9" ht="14.25">
      <c r="A1" s="101" t="s">
        <v>28</v>
      </c>
      <c r="B1" s="102"/>
      <c r="C1" s="101"/>
      <c r="D1" s="101"/>
      <c r="E1" s="101"/>
      <c r="F1" s="101"/>
      <c r="G1" s="101"/>
      <c r="H1" s="103"/>
      <c r="I1" s="104"/>
    </row>
    <row r="2" spans="1:9">
      <c r="I2" s="105"/>
    </row>
    <row r="3" spans="1:9" ht="9" customHeight="1">
      <c r="I3" s="105"/>
    </row>
    <row r="4" spans="1:9">
      <c r="A4" s="7" t="s">
        <v>93</v>
      </c>
      <c r="B4" s="8"/>
      <c r="C4" s="8"/>
      <c r="D4" s="8"/>
      <c r="E4" s="8"/>
      <c r="F4" s="7" t="s">
        <v>52</v>
      </c>
      <c r="G4" s="374" t="str">
        <f>IF('Daten-Eingabe'!A12="","",'Daten-Eingabe'!A12)</f>
        <v/>
      </c>
      <c r="H4" s="375"/>
      <c r="I4" s="376"/>
    </row>
    <row r="5" spans="1:9" ht="3.75" customHeight="1">
      <c r="A5" s="8"/>
      <c r="B5" s="8"/>
      <c r="C5" s="8"/>
      <c r="D5" s="8"/>
      <c r="E5" s="8"/>
      <c r="F5" s="8"/>
      <c r="G5" s="8"/>
      <c r="H5" s="8"/>
      <c r="I5" s="106"/>
    </row>
    <row r="6" spans="1:9">
      <c r="A6" s="107" t="s">
        <v>75</v>
      </c>
      <c r="B6" s="8"/>
      <c r="C6" s="107"/>
      <c r="D6" s="107"/>
      <c r="E6" s="107"/>
      <c r="F6" s="107"/>
      <c r="G6" s="107"/>
      <c r="H6" s="107"/>
      <c r="I6" s="108" t="s">
        <v>24</v>
      </c>
    </row>
    <row r="7" spans="1:9" ht="13.5" hidden="1" customHeight="1">
      <c r="A7" s="165"/>
      <c r="B7" s="173">
        <f>IF(B9="",5,IF('Daten-Eingabe'!G36="A",1,IF('Daten-Eingabe'!G36="B",2,IF('Daten-Eingabe'!G36="C",3,IF('Daten-Eingabe'!G36="D",4,0)))))</f>
        <v>5</v>
      </c>
      <c r="C7" s="173"/>
      <c r="D7" s="173">
        <f>IF(D9="",5,IF('Daten-Eingabe'!G25="I",1,IF('Daten-Eingabe'!G25="II",2,IF('Daten-Eingabe'!G25="III",3,IF('Daten-Eingabe'!G25="IIII",4,0)))))</f>
        <v>5</v>
      </c>
      <c r="E7" s="173"/>
      <c r="F7" s="173"/>
      <c r="G7" s="173">
        <f>IF(G9="",0,IF('Daten-Eingabe'!G10="I",1,IF('Daten-Eingabe'!G10="II",2,IF('Daten-Eingabe'!G10="III",3,IF('Daten-Eingabe'!G10="IIII",4,0)))))</f>
        <v>3</v>
      </c>
      <c r="H7" s="164"/>
      <c r="I7" s="166"/>
    </row>
    <row r="8" spans="1:9" ht="12.95" customHeight="1">
      <c r="A8" s="8"/>
      <c r="B8" s="110" t="s">
        <v>13</v>
      </c>
      <c r="C8" s="110" t="s">
        <v>15</v>
      </c>
      <c r="D8" s="110" t="s">
        <v>14</v>
      </c>
      <c r="E8" s="111" t="s">
        <v>48</v>
      </c>
      <c r="F8" s="112"/>
      <c r="G8" s="113" t="s">
        <v>76</v>
      </c>
      <c r="H8" s="8"/>
      <c r="I8" s="109"/>
    </row>
    <row r="9" spans="1:9" ht="12.95" customHeight="1">
      <c r="A9" s="8"/>
      <c r="B9" s="114" t="str">
        <f>IF('Daten-Eingabe'!$G$36="","",'Daten-Eingabe'!$G$36)</f>
        <v/>
      </c>
      <c r="C9" s="110" t="s">
        <v>15</v>
      </c>
      <c r="D9" s="114" t="str">
        <f>IF('Daten-Eingabe'!$G$25="","",'Daten-Eingabe'!$G$25)</f>
        <v/>
      </c>
      <c r="E9" s="111" t="s">
        <v>48</v>
      </c>
      <c r="F9" s="115"/>
      <c r="G9" s="114" t="str">
        <f>IF('Daten-Eingabe'!$G$10="","",'Daten-Eingabe'!$G$10)</f>
        <v>III</v>
      </c>
      <c r="H9" s="8"/>
      <c r="I9" s="213" t="str">
        <f>IF($G$7=0,"NEIN",IF($B$7&gt;$G$7,"NEIN",IF($D$7&gt;$G$7,"NEIN","JA")))</f>
        <v>NEIN</v>
      </c>
    </row>
    <row r="10" spans="1:9" ht="8.1" customHeight="1">
      <c r="A10" s="8"/>
      <c r="B10" s="107"/>
      <c r="C10" s="107"/>
      <c r="D10" s="107"/>
      <c r="E10" s="107"/>
      <c r="F10" s="107"/>
      <c r="G10" s="107"/>
      <c r="H10" s="107"/>
      <c r="I10" s="116"/>
    </row>
    <row r="11" spans="1:9">
      <c r="A11" s="107" t="s">
        <v>134</v>
      </c>
      <c r="B11" s="8"/>
      <c r="C11" s="107"/>
      <c r="D11" s="107"/>
      <c r="E11" s="107"/>
      <c r="F11" s="107"/>
      <c r="G11" s="107"/>
      <c r="H11" s="107"/>
      <c r="I11" s="116"/>
    </row>
    <row r="12" spans="1:9" ht="2.1" customHeight="1">
      <c r="A12" s="8"/>
      <c r="B12" s="107"/>
      <c r="C12" s="107"/>
      <c r="D12" s="107"/>
      <c r="E12" s="107"/>
      <c r="F12" s="107"/>
      <c r="G12" s="107"/>
      <c r="H12" s="107"/>
      <c r="I12" s="116"/>
    </row>
    <row r="13" spans="1:9" ht="12.95" customHeight="1">
      <c r="A13" s="8"/>
      <c r="B13" s="117"/>
      <c r="C13" s="118" t="s">
        <v>13</v>
      </c>
      <c r="D13" s="118"/>
      <c r="E13" s="118" t="s">
        <v>14</v>
      </c>
      <c r="F13" s="118"/>
      <c r="G13" s="118" t="s">
        <v>76</v>
      </c>
      <c r="H13" s="107"/>
      <c r="I13" s="116"/>
    </row>
    <row r="14" spans="1:9" ht="12.95" customHeight="1">
      <c r="A14" s="8"/>
      <c r="B14" s="119" t="s">
        <v>141</v>
      </c>
      <c r="C14" s="120" t="str">
        <f>IF('Daten-Eingabe'!G46="","",'Daten-Eingabe'!G46)</f>
        <v/>
      </c>
      <c r="D14" s="118" t="s">
        <v>15</v>
      </c>
      <c r="E14" s="120" t="str">
        <f>IF('Daten-Eingabe'!G31="","",'Daten-Eingabe'!G31)</f>
        <v/>
      </c>
      <c r="F14" s="121" t="s">
        <v>22</v>
      </c>
      <c r="G14" s="120" t="str">
        <f>IF('Daten-Eingabe'!G21="","",'Daten-Eingabe'!G21)</f>
        <v/>
      </c>
      <c r="H14" s="107"/>
      <c r="I14" s="213" t="str">
        <f>IF(OR($G$14="",$G$14&gt;100),"NEIN",IF($C$14&gt;$G$14,"NEIN",IF($E$14&gt;$G$14,"NEIN","JA")))</f>
        <v>NEIN</v>
      </c>
    </row>
    <row r="15" spans="1:9" ht="12.95" customHeight="1">
      <c r="A15" s="8"/>
      <c r="B15" s="119" t="s">
        <v>142</v>
      </c>
      <c r="C15" s="120" t="str">
        <f>IF('Daten-Eingabe'!H46="","",'Daten-Eingabe'!H46)</f>
        <v/>
      </c>
      <c r="D15" s="118" t="s">
        <v>15</v>
      </c>
      <c r="E15" s="120" t="str">
        <f>IF('Daten-Eingabe'!H31="","",'Daten-Eingabe'!H31)</f>
        <v/>
      </c>
      <c r="F15" s="121" t="s">
        <v>23</v>
      </c>
      <c r="G15" s="120" t="str">
        <f>IF('Daten-Eingabe'!H21="","",'Daten-Eingabe'!H21)</f>
        <v/>
      </c>
      <c r="H15" s="122"/>
      <c r="I15" s="213" t="str">
        <f>IF(OR($C15&gt;150,$E$15&gt;100),"NEIN",IF($G$15="","NEIN",IF($C$15&lt;$G$15,"NEIN",IF($E$15&lt;$G$15,"NEIN","JA"))))</f>
        <v>NEIN</v>
      </c>
    </row>
    <row r="16" spans="1:9" ht="8.1" customHeight="1">
      <c r="A16" s="8"/>
      <c r="B16" s="107"/>
      <c r="C16" s="107"/>
      <c r="D16" s="107"/>
      <c r="E16" s="107"/>
      <c r="F16" s="107"/>
      <c r="G16" s="107"/>
      <c r="H16" s="107"/>
      <c r="I16" s="116"/>
    </row>
    <row r="17" spans="1:11">
      <c r="A17" s="107" t="s">
        <v>77</v>
      </c>
      <c r="B17" s="8"/>
      <c r="C17" s="107"/>
      <c r="D17" s="107"/>
      <c r="E17" s="107"/>
      <c r="F17" s="107"/>
      <c r="G17" s="107"/>
      <c r="H17" s="107"/>
      <c r="I17" s="116"/>
    </row>
    <row r="18" spans="1:11" ht="2.1" customHeight="1">
      <c r="A18" s="8"/>
      <c r="B18" s="107"/>
      <c r="C18" s="107"/>
      <c r="D18" s="107"/>
      <c r="E18" s="107"/>
      <c r="F18" s="107"/>
      <c r="G18" s="107"/>
      <c r="H18" s="107"/>
      <c r="I18" s="116"/>
    </row>
    <row r="19" spans="1:11" ht="12.95" customHeight="1">
      <c r="A19" s="8"/>
      <c r="B19" s="119" t="s">
        <v>143</v>
      </c>
      <c r="C19" s="118" t="s">
        <v>16</v>
      </c>
      <c r="D19" s="119" t="s">
        <v>144</v>
      </c>
      <c r="E19" s="118" t="s">
        <v>16</v>
      </c>
      <c r="F19" s="119" t="s">
        <v>145</v>
      </c>
      <c r="G19" s="121" t="s">
        <v>68</v>
      </c>
      <c r="H19" s="107"/>
      <c r="I19" s="116"/>
    </row>
    <row r="20" spans="1:11" ht="12.95" customHeight="1">
      <c r="A20" s="8"/>
      <c r="B20" s="169" t="str">
        <f>IF('Daten-Eingabe'!$G$49="","",'Daten-Eingabe'!$G$49^2)</f>
        <v/>
      </c>
      <c r="C20" s="118" t="s">
        <v>16</v>
      </c>
      <c r="D20" s="169" t="str">
        <f>IF('Daten-Eingabe'!$G$32="","",'Daten-Eingabe'!$G$32^2)</f>
        <v/>
      </c>
      <c r="E20" s="118" t="s">
        <v>16</v>
      </c>
      <c r="F20" s="169" t="str">
        <f>IF('Daten-Eingabe'!$G$47="","",'Daten-Eingabe'!$G$47^2)</f>
        <v/>
      </c>
      <c r="G20" s="121" t="s">
        <v>68</v>
      </c>
      <c r="H20" s="107"/>
      <c r="I20" s="213" t="str">
        <f>IF(OR($F$20="",$F$20&gt;(0.8)^2,$F$20&lt;(0.3)^2,$D$20="",$D$20&gt;(0.8)^2,$D$20&lt;(0.3)^2,$B$20=""),"NEIN",IF($B$20+$D$20+$F$20&gt;1,"NEIN","JA"))</f>
        <v>NEIN</v>
      </c>
    </row>
    <row r="21" spans="1:11" ht="8.1" customHeight="1">
      <c r="A21" s="8"/>
      <c r="B21" s="107"/>
      <c r="C21" s="107"/>
      <c r="D21" s="107"/>
      <c r="E21" s="107"/>
      <c r="F21" s="107"/>
      <c r="G21" s="107"/>
      <c r="H21" s="107"/>
      <c r="I21" s="116"/>
    </row>
    <row r="22" spans="1:11">
      <c r="A22" s="107" t="s">
        <v>137</v>
      </c>
      <c r="B22" s="8"/>
      <c r="C22" s="107"/>
      <c r="D22" s="107"/>
      <c r="E22" s="107"/>
      <c r="F22" s="107"/>
      <c r="G22" s="107"/>
      <c r="H22" s="107"/>
      <c r="I22" s="116"/>
    </row>
    <row r="23" spans="1:11" ht="2.1" customHeight="1">
      <c r="A23" s="8"/>
      <c r="B23" s="107"/>
      <c r="C23" s="107"/>
      <c r="D23" s="107"/>
      <c r="E23" s="107"/>
      <c r="F23" s="107"/>
      <c r="G23" s="107"/>
      <c r="H23" s="107"/>
      <c r="I23" s="116"/>
    </row>
    <row r="24" spans="1:11" ht="12.95" customHeight="1">
      <c r="A24" s="8"/>
      <c r="B24" s="123"/>
      <c r="C24" s="123"/>
      <c r="D24" s="124"/>
      <c r="E24" s="119" t="s">
        <v>146</v>
      </c>
      <c r="F24" s="121" t="s">
        <v>23</v>
      </c>
      <c r="G24" s="119" t="s">
        <v>184</v>
      </c>
      <c r="H24" s="125"/>
      <c r="I24" s="116"/>
    </row>
    <row r="25" spans="1:11" ht="12.95" hidden="1" customHeight="1" thickBot="1">
      <c r="A25" s="8"/>
      <c r="B25" s="157" t="s">
        <v>65</v>
      </c>
      <c r="C25" s="158"/>
      <c r="D25" s="128"/>
      <c r="E25" s="129">
        <f>'Daten-Eingabe'!G26</f>
        <v>0</v>
      </c>
      <c r="F25" s="130" t="s">
        <v>23</v>
      </c>
      <c r="G25" s="129">
        <f>IF('Daten-Eingabe'!H11=0,0,'Daten-Eingabe'!G11/'Daten-Eingabe'!H11)</f>
        <v>0</v>
      </c>
      <c r="H25" s="125"/>
      <c r="I25" s="131"/>
    </row>
    <row r="26" spans="1:11" ht="12.95" customHeight="1">
      <c r="A26" s="8"/>
      <c r="B26" s="132" t="s">
        <v>113</v>
      </c>
      <c r="C26" s="133"/>
      <c r="D26" s="134" t="s">
        <v>58</v>
      </c>
      <c r="E26" s="169" t="str">
        <f>IF('Daten-Eingabe'!$G$26="","",'Daten-Eingabe'!$G$26)</f>
        <v/>
      </c>
      <c r="F26" s="121" t="s">
        <v>23</v>
      </c>
      <c r="G26" s="120" t="str">
        <f>IF('Daten-Eingabe'!$H$12="","",IF('Daten-Eingabe'!$H$12=0,"",'Daten-Eingabe'!$G$12/'Daten-Eingabe'!$H$12))</f>
        <v/>
      </c>
      <c r="H26" s="125"/>
      <c r="I26" s="213" t="str">
        <f>IF(OR($E$26="",$E$26&gt;100000000,$G$26=""),"NEIN",IF($G$26&gt;$E$26,"NEIN","JA"))</f>
        <v>NEIN</v>
      </c>
    </row>
    <row r="27" spans="1:11" ht="12.95" customHeight="1">
      <c r="A27" s="8"/>
      <c r="B27" s="135"/>
      <c r="C27" s="136"/>
      <c r="D27" s="134" t="s">
        <v>59</v>
      </c>
      <c r="E27" s="169" t="str">
        <f>IF('Daten-Eingabe'!$G$26="","",'Daten-Eingabe'!$G$26)</f>
        <v/>
      </c>
      <c r="F27" s="121" t="s">
        <v>23</v>
      </c>
      <c r="G27" s="120" t="str">
        <f>IF('Daten-Eingabe'!$H$13="","",IF('Daten-Eingabe'!$H$13=0,"",'Daten-Eingabe'!$G$13/'Daten-Eingabe'!$H$13))</f>
        <v/>
      </c>
      <c r="H27" s="125"/>
      <c r="I27" s="213" t="str">
        <f>IF(OR($E$27="",$E$27&gt;100000000,$G$27=""),"NEIN",IF($G$27&gt;$E$27,"NEIN","JA"))</f>
        <v>NEIN</v>
      </c>
    </row>
    <row r="28" spans="1:11" ht="12.95" hidden="1" customHeight="1">
      <c r="A28" s="8"/>
      <c r="B28" s="135"/>
      <c r="C28" s="123"/>
      <c r="D28" s="134" t="s">
        <v>60</v>
      </c>
      <c r="E28" s="129">
        <v>0</v>
      </c>
      <c r="F28" s="121" t="s">
        <v>23</v>
      </c>
      <c r="G28" s="129">
        <v>0</v>
      </c>
      <c r="H28" s="125"/>
      <c r="I28" s="131"/>
    </row>
    <row r="29" spans="1:11" ht="8.1" customHeight="1">
      <c r="A29" s="8"/>
      <c r="B29" s="107"/>
      <c r="C29" s="107"/>
      <c r="D29" s="107"/>
      <c r="E29" s="137"/>
      <c r="F29" s="138"/>
      <c r="G29" s="137"/>
      <c r="H29" s="125"/>
      <c r="I29" s="139"/>
    </row>
    <row r="30" spans="1:11" ht="10.5" hidden="1" customHeight="1">
      <c r="A30" s="8"/>
      <c r="B30" s="107"/>
      <c r="C30" s="107"/>
      <c r="D30" s="107"/>
      <c r="E30" s="107"/>
      <c r="F30" s="107"/>
      <c r="G30" s="108"/>
      <c r="H30" s="107"/>
      <c r="I30" s="116"/>
    </row>
    <row r="31" spans="1:11">
      <c r="A31" s="107" t="s">
        <v>78</v>
      </c>
      <c r="B31" s="8"/>
      <c r="C31" s="107"/>
      <c r="D31" s="107"/>
      <c r="E31" s="107"/>
      <c r="F31" s="107"/>
      <c r="G31" s="108"/>
      <c r="H31" s="107"/>
      <c r="I31" s="116"/>
      <c r="K31" s="305"/>
    </row>
    <row r="32" spans="1:11" ht="2.1" customHeight="1">
      <c r="A32" s="8"/>
      <c r="B32" s="107"/>
      <c r="C32" s="107"/>
      <c r="D32" s="107"/>
      <c r="E32" s="107"/>
      <c r="F32" s="107"/>
      <c r="G32" s="108"/>
      <c r="H32" s="107"/>
      <c r="I32" s="116"/>
      <c r="K32" s="305"/>
    </row>
    <row r="33" spans="1:11" ht="12.95" customHeight="1">
      <c r="A33" s="377" t="s">
        <v>166</v>
      </c>
      <c r="B33" s="378"/>
      <c r="C33" s="378"/>
      <c r="D33" s="378"/>
      <c r="E33" s="378"/>
      <c r="F33" s="378"/>
      <c r="G33" s="140" t="str">
        <f>IF('Daten-Eingabe'!$G$19="","DL fehlt",IF('Daten-Eingabe'!$G$18="","NUD fehlt",IF('Daten-Eingabe'!$G$17="","IZRS fehlt",IF('Daten-Eingabe'!$G$13="","",IF('Daten-Eingabe'!$G$13=0,"",('Daten-Eingabe'!$G$13+'Daten-Eingabe'!$G$17+'Daten-Eingabe'!$G$18+'Daten-Eingabe'!$G$19+'Daten-Eingabe'!$G$20)/'Daten-Eingabe'!$G$13)))))</f>
        <v>DL fehlt</v>
      </c>
      <c r="H33" s="107"/>
      <c r="I33" s="116"/>
      <c r="K33" s="208"/>
    </row>
    <row r="34" spans="1:11" ht="12.95" customHeight="1">
      <c r="A34" s="8"/>
      <c r="B34" s="107"/>
      <c r="C34" s="107"/>
      <c r="D34" s="113" t="s">
        <v>167</v>
      </c>
      <c r="E34" s="142"/>
      <c r="F34" s="121" t="s">
        <v>22</v>
      </c>
      <c r="G34" s="119" t="s">
        <v>148</v>
      </c>
      <c r="H34" s="125"/>
      <c r="I34" s="116"/>
    </row>
    <row r="35" spans="1:11" ht="12.95" customHeight="1">
      <c r="A35" s="8"/>
      <c r="B35" s="107"/>
      <c r="C35" s="107"/>
      <c r="D35" s="368" t="str">
        <f>IF('Daten-Eingabe'!$G$15="","R fehlt",IF($G$33="","Q fehlt",IF('Daten-Eingabe'!$G$16="","Anzahl  N  fehlt",($G$33*'Daten-Eingabe'!$G$13*'Daten-Eingabe'!$G$15)/'Daten-Eingabe'!$G$16)))</f>
        <v>R fehlt</v>
      </c>
      <c r="E35" s="369"/>
      <c r="F35" s="121" t="s">
        <v>22</v>
      </c>
      <c r="G35" s="120" t="str">
        <f>IF('Daten-Eingabe'!$G$37="","",'Daten-Eingabe'!$G$37)</f>
        <v/>
      </c>
      <c r="H35" s="125"/>
      <c r="I35" s="213" t="str">
        <f>IF(OR($G$33="",$G$35="",$G$35&gt;10000000),"NEIN",IF($D$35&gt;$G$35,"NEIN","JA"))</f>
        <v>NEIN</v>
      </c>
    </row>
    <row r="36" spans="1:11" ht="8.1" customHeight="1">
      <c r="A36" s="8"/>
      <c r="B36" s="107"/>
      <c r="C36" s="107"/>
      <c r="D36" s="107"/>
      <c r="E36" s="107"/>
      <c r="F36" s="107"/>
      <c r="G36" s="107"/>
      <c r="H36" s="107"/>
      <c r="I36" s="116"/>
    </row>
    <row r="37" spans="1:11">
      <c r="A37" s="107" t="s">
        <v>136</v>
      </c>
      <c r="B37" s="8"/>
      <c r="C37" s="107"/>
      <c r="D37" s="107"/>
      <c r="E37" s="107"/>
      <c r="F37" s="107"/>
      <c r="G37" s="107"/>
      <c r="H37" s="107"/>
      <c r="I37" s="116"/>
    </row>
    <row r="38" spans="1:11" ht="2.1" customHeight="1">
      <c r="A38" s="8"/>
      <c r="B38" s="107"/>
      <c r="C38" s="107"/>
      <c r="D38" s="107"/>
      <c r="E38" s="107"/>
      <c r="F38" s="107"/>
      <c r="G38" s="107"/>
      <c r="H38" s="107"/>
      <c r="I38" s="116"/>
    </row>
    <row r="39" spans="1:11" ht="12.95" customHeight="1">
      <c r="A39" s="8"/>
      <c r="B39" s="123"/>
      <c r="C39" s="123"/>
      <c r="D39" s="124"/>
      <c r="E39" s="119" t="s">
        <v>168</v>
      </c>
      <c r="F39" s="121" t="s">
        <v>23</v>
      </c>
      <c r="G39" s="119" t="s">
        <v>178</v>
      </c>
      <c r="H39" s="125"/>
      <c r="I39" s="116"/>
    </row>
    <row r="40" spans="1:11" ht="12.95" hidden="1" customHeight="1" thickBot="1">
      <c r="A40" s="8"/>
      <c r="B40" s="143" t="s">
        <v>65</v>
      </c>
      <c r="C40" s="144"/>
      <c r="D40" s="128"/>
      <c r="E40" s="146">
        <f>'Daten-Eingabe'!G40</f>
        <v>0</v>
      </c>
      <c r="F40" s="121" t="s">
        <v>23</v>
      </c>
      <c r="G40" s="146">
        <f>IF('Daten-Eingabe'!H11=0,0,'Daten-Eingabe'!G11/'Daten-Eingabe'!H11)</f>
        <v>0</v>
      </c>
      <c r="H40" s="125"/>
      <c r="I40" s="131"/>
    </row>
    <row r="41" spans="1:11" ht="12.95" customHeight="1">
      <c r="A41" s="8"/>
      <c r="B41" s="159" t="s">
        <v>114</v>
      </c>
      <c r="C41" s="133"/>
      <c r="D41" s="134" t="s">
        <v>58</v>
      </c>
      <c r="E41" s="169" t="str">
        <f>IF('Daten-Eingabe'!$G$40="","",'Daten-Eingabe'!$G$40)</f>
        <v/>
      </c>
      <c r="F41" s="121" t="s">
        <v>23</v>
      </c>
      <c r="G41" s="114" t="str">
        <f>IF('Daten-Eingabe'!$H$12="","",IF('Daten-Eingabe'!$H$12=0,"",'Daten-Eingabe'!$G$12/'Daten-Eingabe'!$H$12))</f>
        <v/>
      </c>
      <c r="H41" s="125"/>
      <c r="I41" s="213" t="str">
        <f>IF(OR($G$41=0,$G$41="",$E$41="",$E$41&gt;100000000),"NEIN",IF($G$41&gt;$E$41,"NEIN","JA"))</f>
        <v>NEIN</v>
      </c>
    </row>
    <row r="42" spans="1:11" ht="12.95" customHeight="1">
      <c r="A42" s="8"/>
      <c r="B42" s="135"/>
      <c r="C42" s="123"/>
      <c r="D42" s="134" t="s">
        <v>59</v>
      </c>
      <c r="E42" s="169" t="str">
        <f>IF('Daten-Eingabe'!$G$40="","",'Daten-Eingabe'!$G$40)</f>
        <v/>
      </c>
      <c r="F42" s="121" t="s">
        <v>23</v>
      </c>
      <c r="G42" s="114" t="str">
        <f>IF('Daten-Eingabe'!$H$13="","",IF('Daten-Eingabe'!$H$13=0,"",'Daten-Eingabe'!$G$13/'Daten-Eingabe'!$H$13))</f>
        <v/>
      </c>
      <c r="H42" s="125"/>
      <c r="I42" s="213" t="str">
        <f>IF(OR($G$42=0,$G$42="",$E$42="",$E$42&gt;100000000),"NEIN",IF($G$42&gt;$E$42,"NEIN","JA"))</f>
        <v>NEIN</v>
      </c>
    </row>
    <row r="43" spans="1:11" ht="12.95" hidden="1" customHeight="1">
      <c r="A43" s="8"/>
      <c r="B43" s="135"/>
      <c r="C43" s="123"/>
      <c r="D43" s="160" t="s">
        <v>60</v>
      </c>
      <c r="E43" s="129">
        <v>0</v>
      </c>
      <c r="F43" s="130" t="s">
        <v>23</v>
      </c>
      <c r="G43" s="129">
        <v>0</v>
      </c>
      <c r="H43" s="125"/>
      <c r="I43" s="131"/>
    </row>
    <row r="44" spans="1:11" ht="8.1" customHeight="1">
      <c r="A44" s="8"/>
      <c r="B44" s="107"/>
      <c r="C44" s="107"/>
      <c r="D44" s="107"/>
      <c r="E44" s="137"/>
      <c r="F44" s="138"/>
      <c r="G44" s="137"/>
      <c r="H44" s="125"/>
      <c r="I44" s="139"/>
    </row>
    <row r="45" spans="1:11" ht="15.75" hidden="1">
      <c r="A45" s="8" t="s">
        <v>61</v>
      </c>
      <c r="B45" s="107"/>
      <c r="C45" s="107"/>
      <c r="D45" s="107"/>
      <c r="E45" s="137"/>
      <c r="F45" s="138"/>
      <c r="G45" s="137"/>
      <c r="H45" s="125"/>
      <c r="I45" s="139"/>
    </row>
    <row r="46" spans="1:11" ht="2.1" hidden="1" customHeight="1">
      <c r="A46" s="8"/>
      <c r="B46" s="107"/>
      <c r="C46" s="107"/>
      <c r="D46" s="107"/>
      <c r="E46" s="137"/>
      <c r="F46" s="138"/>
      <c r="G46" s="137"/>
      <c r="H46" s="125"/>
      <c r="I46" s="139"/>
    </row>
    <row r="47" spans="1:11" ht="12.95" hidden="1" customHeight="1">
      <c r="A47" s="8"/>
      <c r="B47" s="107"/>
      <c r="C47" s="107"/>
      <c r="D47" s="141" t="s">
        <v>79</v>
      </c>
      <c r="E47" s="142"/>
      <c r="F47" s="121" t="s">
        <v>23</v>
      </c>
      <c r="G47" s="119" t="s">
        <v>70</v>
      </c>
      <c r="H47" s="125"/>
      <c r="I47" s="139"/>
    </row>
    <row r="48" spans="1:11" ht="12.95" hidden="1" customHeight="1">
      <c r="A48" s="8"/>
      <c r="B48" s="107"/>
      <c r="C48" s="107"/>
      <c r="D48" s="370">
        <v>0</v>
      </c>
      <c r="E48" s="371"/>
      <c r="F48" s="121" t="s">
        <v>23</v>
      </c>
      <c r="G48" s="110">
        <f>IF('Daten-Eingabe'!H21=0,0,'Daten-Eingabe'!G21/'Daten-Eingabe'!H21)</f>
        <v>0</v>
      </c>
      <c r="H48" s="125"/>
      <c r="I48" s="139"/>
    </row>
    <row r="49" spans="1:10" ht="8.1" customHeight="1">
      <c r="A49" s="8"/>
      <c r="B49" s="107"/>
      <c r="C49" s="107"/>
      <c r="D49" s="9"/>
      <c r="E49" s="147"/>
      <c r="F49" s="138"/>
      <c r="G49" s="137"/>
      <c r="H49" s="125"/>
      <c r="I49" s="139"/>
    </row>
    <row r="50" spans="1:10" ht="15.75">
      <c r="A50" s="8" t="s">
        <v>185</v>
      </c>
      <c r="B50" s="107"/>
      <c r="C50" s="107"/>
      <c r="D50" s="107"/>
      <c r="E50" s="137"/>
      <c r="F50" s="138"/>
      <c r="G50" s="137"/>
      <c r="H50" s="125"/>
      <c r="I50" s="139"/>
    </row>
    <row r="51" spans="1:10" ht="2.1" customHeight="1">
      <c r="A51" s="8"/>
      <c r="B51" s="107"/>
      <c r="C51" s="107"/>
      <c r="D51" s="107"/>
      <c r="E51" s="137"/>
      <c r="F51" s="138"/>
      <c r="G51" s="137"/>
      <c r="H51" s="125"/>
      <c r="I51" s="139"/>
    </row>
    <row r="52" spans="1:10" ht="13.5">
      <c r="A52" s="8"/>
      <c r="B52" s="107"/>
      <c r="C52" s="107"/>
      <c r="D52" s="141" t="s">
        <v>180</v>
      </c>
      <c r="E52" s="142"/>
      <c r="F52" s="121" t="s">
        <v>23</v>
      </c>
      <c r="G52" s="110" t="s">
        <v>187</v>
      </c>
      <c r="H52" s="125"/>
      <c r="I52" s="139"/>
    </row>
    <row r="53" spans="1:10">
      <c r="A53" s="8"/>
      <c r="B53" s="107"/>
      <c r="C53" s="107"/>
      <c r="D53" s="368">
        <f>IF('Daten-Eingabe'!$G$43&lt;&gt;0,'Daten-Eingabe'!$G$43,(IF('Daten-Eingabe'!$G$44&lt;&gt;0,'Daten-Eingabe'!$G$37/(2*'Daten-Eingabe'!$G$44),'Daten-Eingabe'!$G$40)))</f>
        <v>0</v>
      </c>
      <c r="E53" s="369"/>
      <c r="F53" s="121" t="s">
        <v>23</v>
      </c>
      <c r="G53" s="114" t="str">
        <f>IF('Daten-Eingabe'!$H$12="","",IF('Daten-Eingabe'!$H$12=0,"",'Daten-Eingabe'!$G$13/'Daten-Eingabe'!$H$12*0.4))</f>
        <v/>
      </c>
      <c r="H53" s="107"/>
      <c r="I53" s="213" t="str">
        <f>IF($D$53&gt;10000000,"NEIN",IF($G$53="","NEIN",IF($G$53&gt;$D$53,"NEIN","JA")))</f>
        <v>NEIN</v>
      </c>
    </row>
    <row r="54" spans="1:10" ht="8.1" customHeight="1">
      <c r="A54" s="8"/>
      <c r="B54" s="107"/>
      <c r="C54" s="107"/>
      <c r="D54" s="9"/>
      <c r="E54" s="147"/>
      <c r="F54" s="138"/>
      <c r="G54" s="137"/>
      <c r="H54" s="107"/>
      <c r="I54" s="116"/>
      <c r="J54" s="8"/>
    </row>
    <row r="55" spans="1:10">
      <c r="A55" s="107" t="s">
        <v>129</v>
      </c>
      <c r="B55" s="8"/>
      <c r="C55" s="107"/>
      <c r="D55" s="107"/>
      <c r="E55" s="107"/>
      <c r="F55" s="107"/>
      <c r="G55" s="107"/>
      <c r="H55" s="107"/>
      <c r="I55" s="116"/>
      <c r="J55" s="8"/>
    </row>
    <row r="56" spans="1:10" ht="2.1" customHeight="1">
      <c r="A56" s="8"/>
      <c r="B56" s="107"/>
      <c r="C56" s="107"/>
      <c r="D56" s="107"/>
      <c r="E56" s="107"/>
      <c r="F56" s="107"/>
      <c r="G56" s="107"/>
      <c r="H56" s="107"/>
      <c r="I56" s="116"/>
      <c r="J56" s="8"/>
    </row>
    <row r="57" spans="1:10" ht="12.95" customHeight="1">
      <c r="A57" s="8"/>
      <c r="B57" s="107"/>
      <c r="C57" s="107"/>
      <c r="D57" s="107"/>
      <c r="E57" s="119" t="s">
        <v>151</v>
      </c>
      <c r="F57" s="121" t="s">
        <v>23</v>
      </c>
      <c r="G57" s="119" t="s">
        <v>152</v>
      </c>
      <c r="H57" s="125"/>
      <c r="I57" s="116"/>
      <c r="J57" s="8"/>
    </row>
    <row r="58" spans="1:10" ht="12.95" customHeight="1">
      <c r="A58" s="8"/>
      <c r="B58" s="107"/>
      <c r="C58" s="107"/>
      <c r="D58" s="107"/>
      <c r="E58" s="212" t="str">
        <f>IF('Daten-Eingabe'!$G$16="","",IF('Daten-Eingabe'!$G$16=0,"",'Daten-Eingabe'!$G$19*'Daten-Eingabe'!$G$15/'Daten-Eingabe'!$G$16))</f>
        <v/>
      </c>
      <c r="F58" s="121" t="s">
        <v>23</v>
      </c>
      <c r="G58" s="120" t="str">
        <f>IF('Daten-Eingabe'!$G$38="","",'Daten-Eingabe'!$G$38)</f>
        <v/>
      </c>
      <c r="H58" s="125"/>
      <c r="I58" s="213" t="str">
        <f>IF(OR($E$58="",$G$58=""),"NEIN",IF($G$58&gt;$E$58,"NEIN","JA"))</f>
        <v>NEIN</v>
      </c>
    </row>
    <row r="59" spans="1:10" ht="8.1" customHeight="1">
      <c r="A59" s="8"/>
      <c r="B59" s="107"/>
      <c r="C59" s="107"/>
      <c r="D59" s="107"/>
      <c r="E59" s="107"/>
      <c r="F59" s="107"/>
      <c r="G59" s="107"/>
      <c r="H59" s="107"/>
      <c r="I59" s="116"/>
    </row>
    <row r="60" spans="1:10">
      <c r="A60" s="107" t="s">
        <v>132</v>
      </c>
      <c r="B60" s="8"/>
      <c r="C60" s="107"/>
      <c r="D60" s="107"/>
      <c r="E60" s="107"/>
      <c r="F60" s="107"/>
      <c r="G60" s="107"/>
      <c r="H60" s="107"/>
      <c r="I60" s="116"/>
    </row>
    <row r="61" spans="1:10" ht="2.1" customHeight="1">
      <c r="A61" s="8"/>
      <c r="B61" s="107"/>
      <c r="C61" s="107"/>
      <c r="D61" s="107"/>
      <c r="E61" s="107"/>
      <c r="F61" s="107"/>
      <c r="G61" s="107"/>
      <c r="H61" s="107"/>
      <c r="I61" s="116"/>
    </row>
    <row r="62" spans="1:10" ht="12.95" customHeight="1">
      <c r="A62" s="8"/>
      <c r="B62" s="107"/>
      <c r="C62" s="107"/>
      <c r="D62" s="107"/>
      <c r="E62" s="148" t="s">
        <v>171</v>
      </c>
      <c r="F62" s="121" t="s">
        <v>23</v>
      </c>
      <c r="G62" s="119" t="s">
        <v>182</v>
      </c>
      <c r="H62" s="125"/>
      <c r="I62" s="116"/>
    </row>
    <row r="63" spans="1:10" ht="12.95" customHeight="1">
      <c r="A63" s="8"/>
      <c r="B63" s="107"/>
      <c r="C63" s="107"/>
      <c r="D63" s="107"/>
      <c r="E63" s="207" t="str">
        <f>IF('Daten-Eingabe'!$G$16="","",IF('Daten-Eingabe'!$G$16=0,"",'Daten-Eingabe'!$H$12*'Daten-Eingabe'!$G$15/'Daten-Eingabe'!$G$16^0.5))</f>
        <v/>
      </c>
      <c r="F63" s="121" t="s">
        <v>23</v>
      </c>
      <c r="G63" s="207" t="str">
        <f>IF('Daten-Eingabe'!$G$37="","",IF('Daten-Eingabe'!$G$42&lt;&gt;0,'Daten-Eingabe'!$G$37/'Daten-Eingabe'!$G$42,IF('Daten-Eingabe'!$G$41&lt;&gt;0,'Daten-Eingabe'!$G$41,IF('Daten-Eingabe'!$G$40=0,"",'Daten-Eingabe'!$G$37/'Daten-Eingabe'!$G$40))))</f>
        <v/>
      </c>
      <c r="H63" s="125"/>
      <c r="I63" s="213" t="str">
        <f>IF(OR($E$63="",$G$63=""),"NEIN",IF($G$63&gt;$E$63,"NEIN","JA"))</f>
        <v>NEIN</v>
      </c>
    </row>
    <row r="64" spans="1:10" ht="8.1" customHeight="1">
      <c r="A64" s="8"/>
      <c r="B64" s="107"/>
      <c r="C64" s="107"/>
      <c r="D64" s="107"/>
      <c r="E64" s="107"/>
      <c r="F64" s="107"/>
      <c r="G64" s="107"/>
      <c r="H64" s="107"/>
      <c r="I64" s="150"/>
    </row>
    <row r="65" spans="1:9">
      <c r="A65" s="107" t="s">
        <v>125</v>
      </c>
      <c r="B65" s="8"/>
      <c r="C65" s="107"/>
      <c r="D65" s="107"/>
      <c r="E65" s="107"/>
      <c r="F65" s="107"/>
      <c r="G65" s="107"/>
      <c r="H65" s="107"/>
      <c r="I65" s="150"/>
    </row>
    <row r="66" spans="1:9" ht="2.1" customHeight="1">
      <c r="A66" s="8"/>
      <c r="B66" s="107"/>
      <c r="C66" s="107"/>
      <c r="D66" s="107"/>
      <c r="E66" s="107"/>
      <c r="F66" s="107"/>
      <c r="G66" s="107"/>
      <c r="H66" s="107"/>
      <c r="I66" s="150"/>
    </row>
    <row r="67" spans="1:9" ht="12.95" customHeight="1">
      <c r="A67" s="8"/>
      <c r="B67" s="107"/>
      <c r="C67" s="204" t="s">
        <v>131</v>
      </c>
      <c r="D67" s="372" t="s">
        <v>155</v>
      </c>
      <c r="E67" s="373"/>
      <c r="F67" s="121" t="s">
        <v>23</v>
      </c>
      <c r="G67" s="119" t="s">
        <v>158</v>
      </c>
      <c r="H67" s="125"/>
      <c r="I67" s="150"/>
    </row>
    <row r="68" spans="1:9" ht="12.95" customHeight="1">
      <c r="A68" s="8"/>
      <c r="B68" s="107"/>
      <c r="C68" s="203" t="s">
        <v>126</v>
      </c>
      <c r="D68" s="366" t="str">
        <f>IF('Daten-Eingabe'!$G$39="","",IF(OR('Daten-Eingabe'!$G$37=0,'Daten-Eingabe'!$G$16=0),"",'Daten-Eingabe'!$G$39*'Daten-Eingabe'!$G$27*'Daten-Eingabe'!$G$15*'Daten-Eingabe'!$G$19/('Daten-Eingabe'!$G$37*'Daten-Eingabe'!$G$16)))</f>
        <v/>
      </c>
      <c r="E68" s="367"/>
      <c r="F68" s="121" t="s">
        <v>23</v>
      </c>
      <c r="G68" s="120" t="str">
        <f>IF('Daten-Eingabe'!$G$28="","",'Daten-Eingabe'!$G$28)</f>
        <v/>
      </c>
      <c r="H68" s="125"/>
      <c r="I68" s="213" t="str">
        <f>IF(OR($D$68&gt;1000000,$G$68="",$D$68=""),"NEIN",IF($G$68&gt;$D$68,"NEIN","JA"))</f>
        <v>NEIN</v>
      </c>
    </row>
    <row r="69" spans="1:9" ht="12.95" customHeight="1">
      <c r="A69" s="8"/>
      <c r="B69" s="107"/>
      <c r="C69" s="202"/>
      <c r="D69" s="200"/>
      <c r="E69" s="201"/>
      <c r="F69" s="162"/>
      <c r="G69" s="163"/>
      <c r="H69" s="125"/>
      <c r="I69" s="199"/>
    </row>
    <row r="70" spans="1:9" ht="12.95" customHeight="1">
      <c r="A70" s="8"/>
      <c r="B70" s="107"/>
      <c r="C70" s="204" t="s">
        <v>135</v>
      </c>
      <c r="D70" s="379" t="s">
        <v>174</v>
      </c>
      <c r="E70" s="373"/>
      <c r="F70" s="121" t="s">
        <v>23</v>
      </c>
      <c r="G70" s="151" t="s">
        <v>159</v>
      </c>
      <c r="H70" s="125"/>
      <c r="I70" s="150"/>
    </row>
    <row r="71" spans="1:9" ht="12.95" customHeight="1">
      <c r="A71" s="8"/>
      <c r="B71" s="107"/>
      <c r="C71" s="306"/>
      <c r="D71" s="366" t="str">
        <f>IF('Daten-Eingabe'!$G$39="","",IF(OR('Daten-Eingabe'!$G$37=0,'Daten-Eingabe'!$G$16=0),"",'Daten-Eingabe'!$G$39*1000*'Daten-Eingabe'!$G$27*'Daten-Eingabe'!$G$15*'Daten-Eingabe'!$H$12/('Daten-Eingabe'!$G$37*'Daten-Eingabe'!$G$16)))</f>
        <v/>
      </c>
      <c r="E71" s="367"/>
      <c r="F71" s="121" t="s">
        <v>23</v>
      </c>
      <c r="G71" s="120">
        <f>'Daten-Eingabe'!$G$29</f>
        <v>0</v>
      </c>
      <c r="H71" s="125"/>
      <c r="I71" s="213" t="str">
        <f>IF(OR($D$71&gt;1000000,$G$71="",$D$71=""),"NEIN",IF($G$71&gt;$D$71,"NEIN","JA"))</f>
        <v>NEIN</v>
      </c>
    </row>
    <row r="72" spans="1:9" ht="8.1" customHeight="1">
      <c r="A72" s="8"/>
      <c r="B72" s="107"/>
      <c r="C72" s="107"/>
      <c r="D72" s="107"/>
      <c r="E72" s="107"/>
      <c r="F72" s="107"/>
      <c r="G72" s="107"/>
      <c r="H72" s="107"/>
      <c r="I72" s="150"/>
    </row>
    <row r="73" spans="1:9">
      <c r="A73" s="107" t="s">
        <v>209</v>
      </c>
      <c r="B73" s="8"/>
      <c r="C73" s="107"/>
      <c r="D73" s="107"/>
      <c r="E73" s="107"/>
      <c r="F73" s="107"/>
      <c r="G73" s="107"/>
      <c r="H73" s="107"/>
      <c r="I73" s="150"/>
    </row>
    <row r="74" spans="1:9" ht="2.1" customHeight="1">
      <c r="A74" s="8"/>
      <c r="B74" s="107"/>
      <c r="C74" s="107"/>
      <c r="D74" s="107"/>
      <c r="E74" s="107"/>
      <c r="F74" s="107"/>
      <c r="G74" s="107"/>
      <c r="H74" s="107"/>
      <c r="I74" s="150"/>
    </row>
    <row r="75" spans="1:9" ht="12.95" customHeight="1">
      <c r="A75" s="8"/>
      <c r="B75" s="107"/>
      <c r="C75" s="119" t="s">
        <v>160</v>
      </c>
      <c r="D75" s="121" t="s">
        <v>22</v>
      </c>
      <c r="E75" s="119" t="s">
        <v>177</v>
      </c>
      <c r="F75" s="121" t="s">
        <v>22</v>
      </c>
      <c r="G75" s="119" t="s">
        <v>162</v>
      </c>
      <c r="H75" s="125"/>
      <c r="I75" s="150"/>
    </row>
    <row r="76" spans="1:9" ht="12.95" customHeight="1">
      <c r="A76" s="8"/>
      <c r="B76" s="107"/>
      <c r="C76" s="120" t="str">
        <f>IF('Daten-Eingabe'!$G$30="","fehlt",'Daten-Eingabe'!$G$30)</f>
        <v>fehlt</v>
      </c>
      <c r="D76" s="121" t="s">
        <v>22</v>
      </c>
      <c r="E76" s="212" t="str">
        <f>IF('Daten-Eingabe'!G45="","R LC  fehlt",IF('Daten-Eingabe'!$G$16="","",IF('Daten-Eingabe'!$G$16=0,"",'Daten-Eingabe'!$G$45/'Daten-Eingabe'!$G$16)))</f>
        <v>R LC  fehlt</v>
      </c>
      <c r="F76" s="121" t="s">
        <v>22</v>
      </c>
      <c r="G76" s="120" t="str">
        <f>IF('Daten-Eingabe'!$H$30&gt;1000000,"fehlt",IF('Daten-Eingabe'!$H$30="","fehlt",'Daten-Eingabe'!$H$30))</f>
        <v>fehlt</v>
      </c>
      <c r="H76" s="125"/>
      <c r="I76" s="213" t="str">
        <f>IF($C$76=0,"NEIN",IF($G$76="fehlt","NEIN",IF($E$76="","NEIN",IF($E$76&lt;$C$76,"NEIN",IF($E$76&gt;$G$76,"NEIN","JA")))))</f>
        <v>NEIN</v>
      </c>
    </row>
    <row r="77" spans="1:9" ht="8.1" customHeight="1">
      <c r="A77" s="8"/>
      <c r="B77" s="107"/>
      <c r="C77" s="107"/>
      <c r="D77" s="107"/>
      <c r="E77" s="107"/>
      <c r="F77" s="107"/>
      <c r="G77" s="107"/>
      <c r="H77" s="107"/>
      <c r="I77" s="150"/>
    </row>
    <row r="78" spans="1:9">
      <c r="A78" s="107" t="s">
        <v>133</v>
      </c>
      <c r="B78" s="8"/>
      <c r="C78" s="107"/>
      <c r="D78" s="107"/>
      <c r="E78" s="107"/>
      <c r="F78" s="107"/>
      <c r="G78" s="107"/>
      <c r="H78" s="107"/>
      <c r="I78" s="150"/>
    </row>
    <row r="79" spans="1:9" ht="2.1" customHeight="1">
      <c r="A79" s="8"/>
      <c r="B79" s="107"/>
      <c r="C79" s="107"/>
      <c r="D79" s="107"/>
      <c r="E79" s="107"/>
      <c r="F79" s="107"/>
      <c r="G79" s="107"/>
      <c r="H79" s="107"/>
      <c r="I79" s="150"/>
    </row>
    <row r="80" spans="1:9" ht="12.95" customHeight="1">
      <c r="A80" s="8"/>
      <c r="B80" s="107"/>
      <c r="C80" s="107"/>
      <c r="D80" s="107"/>
      <c r="E80" s="110" t="s">
        <v>163</v>
      </c>
      <c r="F80" s="121" t="s">
        <v>22</v>
      </c>
      <c r="G80" s="110" t="s">
        <v>164</v>
      </c>
      <c r="H80" s="125"/>
      <c r="I80" s="150"/>
    </row>
    <row r="81" spans="1:9" ht="12.95" customHeight="1">
      <c r="A81" s="8"/>
      <c r="B81" s="107"/>
      <c r="C81" s="107"/>
      <c r="D81" s="107"/>
      <c r="E81" s="149" t="str">
        <f>IF(OR('Daten-Eingabe'!$G$23="",'Daten-Eingabe'!$G$23=0),"",'Daten-Eingabe'!$G$22/'Daten-Eingabe'!$G$23)</f>
        <v/>
      </c>
      <c r="F81" s="121" t="s">
        <v>22</v>
      </c>
      <c r="G81" s="169" t="str">
        <f>IF('Daten-Eingabe'!$G$34="","",'Daten-Eingabe'!$G$34)</f>
        <v/>
      </c>
      <c r="H81" s="125"/>
      <c r="I81" s="213" t="str">
        <f>IF($G$81&gt;1000000,"NEIN",IF($G$81="","NEIN",IF($G$81&lt;$E$81,"NEIN","JA")))</f>
        <v>NEIN</v>
      </c>
    </row>
    <row r="82" spans="1:9" ht="30" customHeight="1">
      <c r="A82" s="8"/>
      <c r="B82" s="107"/>
      <c r="C82" s="107"/>
      <c r="D82" s="107"/>
      <c r="E82" s="107"/>
      <c r="F82" s="107"/>
      <c r="G82" s="107"/>
      <c r="H82" s="107"/>
      <c r="I82" s="152"/>
    </row>
    <row r="83" spans="1:9">
      <c r="A83" s="93" t="s">
        <v>219</v>
      </c>
      <c r="B83" s="153"/>
      <c r="C83" s="154"/>
      <c r="D83" s="154"/>
      <c r="E83" s="11"/>
      <c r="F83" s="155"/>
      <c r="G83" s="154"/>
      <c r="H83" s="154"/>
      <c r="I83" s="95" t="s">
        <v>218</v>
      </c>
    </row>
    <row r="84" spans="1:9">
      <c r="A84" s="10"/>
      <c r="C84" s="156"/>
      <c r="D84" s="156"/>
      <c r="E84" s="156"/>
      <c r="F84" s="156"/>
      <c r="G84" s="156"/>
      <c r="H84" s="156"/>
      <c r="I84" s="156"/>
    </row>
  </sheetData>
  <sheetProtection sheet="1" selectLockedCells="1"/>
  <mergeCells count="9">
    <mergeCell ref="D71:E71"/>
    <mergeCell ref="D53:E53"/>
    <mergeCell ref="D48:E48"/>
    <mergeCell ref="D67:E67"/>
    <mergeCell ref="D68:E68"/>
    <mergeCell ref="G4:I4"/>
    <mergeCell ref="D35:E35"/>
    <mergeCell ref="A33:F33"/>
    <mergeCell ref="D70:E70"/>
  </mergeCells>
  <phoneticPr fontId="0" type="noConversion"/>
  <conditionalFormatting sqref="I10">
    <cfRule type="cellIs" dxfId="19" priority="1" stopIfTrue="1" operator="equal">
      <formula>"NEIN"</formula>
    </cfRule>
  </conditionalFormatting>
  <conditionalFormatting sqref="I69">
    <cfRule type="cellIs" dxfId="18" priority="2" stopIfTrue="1" operator="equal">
      <formula>"NEIN"</formula>
    </cfRule>
    <cfRule type="cellIs" dxfId="17" priority="3" stopIfTrue="1" operator="equal">
      <formula>""</formula>
    </cfRule>
  </conditionalFormatting>
  <conditionalFormatting sqref="I9 I14:I15 I20 I26:I27 I35 I41:I42 I53 I58 I63 I68 I71 I76 I81">
    <cfRule type="cellIs" dxfId="16" priority="4" stopIfTrue="1" operator="equal">
      <formula>"NEIN"</formula>
    </cfRule>
    <cfRule type="cellIs" dxfId="15" priority="5" stopIfTrue="1" operator="equal">
      <formula>""</formula>
    </cfRule>
  </conditionalFormatting>
  <pageMargins left="0.78740157480314965" right="0.19685039370078741" top="0.59055118110236227" bottom="0.39370078740157483" header="0" footer="0"/>
  <pageSetup paperSize="9" orientation="portrait" verticalDpi="300" r:id="rId1"/>
  <headerFooter>
    <oddFooter>&amp;C&amp;8&amp;F;&amp;D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K84"/>
  <sheetViews>
    <sheetView view="pageLayout" topLeftCell="A19" zoomScaleNormal="100" workbookViewId="0">
      <selection activeCell="A83" sqref="A83"/>
    </sheetView>
  </sheetViews>
  <sheetFormatPr baseColWidth="10" defaultRowHeight="12.75"/>
  <cols>
    <col min="1" max="1" width="9" style="1" customWidth="1"/>
    <col min="2" max="6" width="11.7109375" style="1" customWidth="1"/>
    <col min="7" max="7" width="12.7109375" style="1" customWidth="1"/>
    <col min="8" max="9" width="5.7109375" style="1" customWidth="1"/>
    <col min="10" max="12" width="10.7109375" style="1" customWidth="1"/>
    <col min="13" max="16384" width="11.42578125" style="1"/>
  </cols>
  <sheetData>
    <row r="1" spans="1:9" ht="14.25">
      <c r="A1" s="101" t="s">
        <v>28</v>
      </c>
      <c r="B1" s="102"/>
      <c r="C1" s="101"/>
      <c r="D1" s="101"/>
      <c r="E1" s="101"/>
      <c r="F1" s="101"/>
      <c r="G1" s="101"/>
      <c r="H1" s="103"/>
      <c r="I1" s="104"/>
    </row>
    <row r="2" spans="1:9" ht="12.75" customHeight="1">
      <c r="A2" s="307"/>
      <c r="I2" s="105"/>
    </row>
    <row r="3" spans="1:9" ht="9" customHeight="1">
      <c r="I3" s="105"/>
    </row>
    <row r="4" spans="1:9">
      <c r="A4" s="7" t="s">
        <v>122</v>
      </c>
      <c r="B4" s="8"/>
      <c r="C4" s="8"/>
      <c r="D4" s="8"/>
      <c r="E4" s="8"/>
      <c r="F4" s="7" t="s">
        <v>52</v>
      </c>
      <c r="G4" s="374" t="str">
        <f>IF('Daten-Eingabe'!A12="","",'Daten-Eingabe'!A12)</f>
        <v/>
      </c>
      <c r="H4" s="375"/>
      <c r="I4" s="376"/>
    </row>
    <row r="5" spans="1:9" ht="6" customHeight="1">
      <c r="A5" s="8"/>
      <c r="B5" s="8"/>
      <c r="C5" s="8"/>
      <c r="D5" s="8"/>
      <c r="E5" s="8"/>
      <c r="F5" s="8"/>
      <c r="G5" s="8"/>
      <c r="H5" s="8"/>
      <c r="I5" s="106"/>
    </row>
    <row r="6" spans="1:9">
      <c r="A6" s="107" t="s">
        <v>75</v>
      </c>
      <c r="B6" s="8"/>
      <c r="C6" s="107"/>
      <c r="D6" s="107"/>
      <c r="E6" s="107"/>
      <c r="F6" s="107"/>
      <c r="G6" s="107"/>
      <c r="H6" s="107"/>
      <c r="I6" s="108" t="s">
        <v>24</v>
      </c>
    </row>
    <row r="7" spans="1:9" ht="2.1" customHeight="1">
      <c r="A7" s="165"/>
      <c r="B7" s="173">
        <f>IF(B9="",5,IF('Daten-Eingabe'!G36="A",1,IF('Daten-Eingabe'!G36="B",2,IF('Daten-Eingabe'!G36="C",3,IF('Daten-Eingabe'!G36="D",4,0)))))</f>
        <v>5</v>
      </c>
      <c r="C7" s="173"/>
      <c r="D7" s="173">
        <f>IF(D9="",5,IF('Daten-Eingabe'!G25="I",1,IF('Daten-Eingabe'!G25="II",2,IF('Daten-Eingabe'!G25="III",3,IF('Daten-Eingabe'!G25="IIII",4,0)))))</f>
        <v>5</v>
      </c>
      <c r="E7" s="173"/>
      <c r="F7" s="173"/>
      <c r="G7" s="173">
        <f>IF(G9="",0,IF('Daten-Eingabe'!G10="I",1,IF('Daten-Eingabe'!G10="II",2,IF('Daten-Eingabe'!G10="III",3,IF('Daten-Eingabe'!G10="IIII",4,0)))))</f>
        <v>3</v>
      </c>
      <c r="H7" s="164"/>
      <c r="I7" s="166"/>
    </row>
    <row r="8" spans="1:9" ht="12.95" customHeight="1">
      <c r="A8" s="8"/>
      <c r="B8" s="110" t="s">
        <v>13</v>
      </c>
      <c r="C8" s="110" t="s">
        <v>15</v>
      </c>
      <c r="D8" s="110" t="s">
        <v>14</v>
      </c>
      <c r="E8" s="111" t="s">
        <v>48</v>
      </c>
      <c r="F8" s="112"/>
      <c r="G8" s="113" t="s">
        <v>76</v>
      </c>
      <c r="H8" s="8"/>
      <c r="I8" s="109"/>
    </row>
    <row r="9" spans="1:9" ht="12.95" customHeight="1">
      <c r="A9" s="8"/>
      <c r="B9" s="114" t="str">
        <f>IF('Daten-Eingabe'!$G$36="","",'Daten-Eingabe'!$G$36)</f>
        <v/>
      </c>
      <c r="C9" s="110" t="s">
        <v>15</v>
      </c>
      <c r="D9" s="114" t="str">
        <f>IF('Daten-Eingabe'!$G$25="","",'Daten-Eingabe'!$G$25)</f>
        <v/>
      </c>
      <c r="E9" s="111" t="s">
        <v>48</v>
      </c>
      <c r="F9" s="115"/>
      <c r="G9" s="114" t="str">
        <f>IF('Daten-Eingabe'!$G$10="","",'Daten-Eingabe'!$G$10)</f>
        <v>III</v>
      </c>
      <c r="H9" s="8"/>
      <c r="I9" s="213" t="str">
        <f>IF($G$7=0,"NEIN",IF($B$7&gt;$G$7,"NEIN",IF($D$7&gt;$G$7,"NEIN","JA")))</f>
        <v>NEIN</v>
      </c>
    </row>
    <row r="10" spans="1:9" ht="8.1" customHeight="1">
      <c r="A10" s="8"/>
      <c r="B10" s="107"/>
      <c r="C10" s="107"/>
      <c r="D10" s="107"/>
      <c r="E10" s="107"/>
      <c r="F10" s="107"/>
      <c r="G10" s="107"/>
      <c r="H10" s="107"/>
      <c r="I10" s="116"/>
    </row>
    <row r="11" spans="1:9">
      <c r="A11" s="107" t="s">
        <v>134</v>
      </c>
      <c r="B11" s="8"/>
      <c r="C11" s="107"/>
      <c r="D11" s="107"/>
      <c r="E11" s="107"/>
      <c r="F11" s="107"/>
      <c r="G11" s="107"/>
      <c r="H11" s="107"/>
      <c r="I11" s="116"/>
    </row>
    <row r="12" spans="1:9" ht="2.1" customHeight="1">
      <c r="A12" s="8"/>
      <c r="B12" s="107"/>
      <c r="C12" s="107"/>
      <c r="D12" s="107"/>
      <c r="E12" s="107"/>
      <c r="F12" s="107"/>
      <c r="G12" s="107"/>
      <c r="H12" s="107"/>
      <c r="I12" s="116"/>
    </row>
    <row r="13" spans="1:9" ht="12.95" customHeight="1">
      <c r="A13" s="8"/>
      <c r="B13" s="117"/>
      <c r="C13" s="118" t="s">
        <v>13</v>
      </c>
      <c r="D13" s="118"/>
      <c r="E13" s="118" t="s">
        <v>14</v>
      </c>
      <c r="F13" s="118"/>
      <c r="G13" s="118" t="s">
        <v>76</v>
      </c>
      <c r="H13" s="107"/>
      <c r="I13" s="116"/>
    </row>
    <row r="14" spans="1:9" ht="12.95" customHeight="1">
      <c r="A14" s="8"/>
      <c r="B14" s="119" t="s">
        <v>141</v>
      </c>
      <c r="C14" s="120" t="str">
        <f>IF('Daten-Eingabe'!G46="","",'Daten-Eingabe'!G46)</f>
        <v/>
      </c>
      <c r="D14" s="118" t="s">
        <v>15</v>
      </c>
      <c r="E14" s="120" t="str">
        <f>IF('Daten-Eingabe'!G31="","",'Daten-Eingabe'!G31)</f>
        <v/>
      </c>
      <c r="F14" s="121" t="s">
        <v>22</v>
      </c>
      <c r="G14" s="120" t="str">
        <f>IF('Daten-Eingabe'!G21="","",'Daten-Eingabe'!G21)</f>
        <v/>
      </c>
      <c r="H14" s="107"/>
      <c r="I14" s="213" t="str">
        <f>IF(OR($G$14="",$G$14&gt;100),"NEIN",IF($C$14&gt;$G$14,"NEIN",IF($E$14&gt;$G$14,"NEIN","JA")))</f>
        <v>NEIN</v>
      </c>
    </row>
    <row r="15" spans="1:9" ht="12.95" customHeight="1">
      <c r="A15" s="8"/>
      <c r="B15" s="119" t="s">
        <v>142</v>
      </c>
      <c r="C15" s="120" t="str">
        <f>IF('Daten-Eingabe'!H46="","",'Daten-Eingabe'!H46)</f>
        <v/>
      </c>
      <c r="D15" s="118" t="s">
        <v>15</v>
      </c>
      <c r="E15" s="120" t="str">
        <f>IF('Daten-Eingabe'!H31="","",'Daten-Eingabe'!H31)</f>
        <v/>
      </c>
      <c r="F15" s="121" t="s">
        <v>23</v>
      </c>
      <c r="G15" s="120" t="str">
        <f>IF('Daten-Eingabe'!H21="","",'Daten-Eingabe'!H21)</f>
        <v/>
      </c>
      <c r="H15" s="122"/>
      <c r="I15" s="213" t="str">
        <f>IF(OR($C15&gt;150,$E$15&gt;100),"NEIN",IF($G$15="","NEIN",IF($C$15&lt;$G$15,"NEIN",IF($E$15&lt;$G$15,"NEIN","JA"))))</f>
        <v>NEIN</v>
      </c>
    </row>
    <row r="16" spans="1:9" ht="5.25" customHeight="1">
      <c r="A16" s="8"/>
      <c r="B16" s="107"/>
      <c r="C16" s="107"/>
      <c r="D16" s="107"/>
      <c r="E16" s="107"/>
      <c r="F16" s="107"/>
      <c r="G16" s="107"/>
      <c r="H16" s="107"/>
      <c r="I16" s="116"/>
    </row>
    <row r="17" spans="1:11">
      <c r="A17" s="107" t="s">
        <v>77</v>
      </c>
      <c r="B17" s="8"/>
      <c r="C17" s="107"/>
      <c r="D17" s="107"/>
      <c r="E17" s="107"/>
      <c r="F17" s="107"/>
      <c r="G17" s="107"/>
      <c r="H17" s="107"/>
      <c r="I17" s="116"/>
    </row>
    <row r="18" spans="1:11" ht="2.1" customHeight="1">
      <c r="A18" s="8"/>
      <c r="B18" s="107"/>
      <c r="C18" s="107"/>
      <c r="D18" s="107"/>
      <c r="E18" s="107"/>
      <c r="F18" s="107"/>
      <c r="G18" s="107"/>
      <c r="H18" s="107"/>
      <c r="I18" s="116"/>
    </row>
    <row r="19" spans="1:11" ht="12.95" customHeight="1">
      <c r="A19" s="8"/>
      <c r="B19" s="119" t="s">
        <v>143</v>
      </c>
      <c r="C19" s="118" t="s">
        <v>16</v>
      </c>
      <c r="D19" s="119" t="s">
        <v>144</v>
      </c>
      <c r="E19" s="118" t="s">
        <v>16</v>
      </c>
      <c r="F19" s="119" t="s">
        <v>145</v>
      </c>
      <c r="G19" s="121" t="s">
        <v>68</v>
      </c>
      <c r="H19" s="107"/>
      <c r="I19" s="116"/>
    </row>
    <row r="20" spans="1:11" ht="12.95" customHeight="1">
      <c r="A20" s="8"/>
      <c r="B20" s="169" t="str">
        <f>IF('Daten-Eingabe'!$G$49="","",'Daten-Eingabe'!$G$49^2)</f>
        <v/>
      </c>
      <c r="C20" s="118" t="s">
        <v>16</v>
      </c>
      <c r="D20" s="169" t="str">
        <f>IF('Daten-Eingabe'!$G$32="","",'Daten-Eingabe'!$G$32^2)</f>
        <v/>
      </c>
      <c r="E20" s="118" t="s">
        <v>16</v>
      </c>
      <c r="F20" s="169" t="str">
        <f>IF('Daten-Eingabe'!$G$47="","",'Daten-Eingabe'!$G$47^2)</f>
        <v/>
      </c>
      <c r="G20" s="121" t="s">
        <v>68</v>
      </c>
      <c r="H20" s="107"/>
      <c r="I20" s="213" t="str">
        <f>IF(OR($F$20="",$F$20&gt;(0.8)^2,$F$20&lt;(0.3)^2,$D$20="",$D$20&gt;(0.8)^2,$D$20&lt;(0.3)^2,$B$20=""),"NEIN",IF($B$20+$D$20+$F$20&gt;1,"NEIN","JA"))</f>
        <v>NEIN</v>
      </c>
    </row>
    <row r="21" spans="1:11" ht="5.25" customHeight="1">
      <c r="A21" s="8"/>
      <c r="B21" s="107"/>
      <c r="C21" s="107"/>
      <c r="D21" s="107"/>
      <c r="E21" s="107"/>
      <c r="F21" s="107"/>
      <c r="G21" s="107"/>
      <c r="H21" s="107"/>
      <c r="I21" s="116"/>
    </row>
    <row r="22" spans="1:11">
      <c r="A22" s="107" t="s">
        <v>137</v>
      </c>
      <c r="B22" s="8"/>
      <c r="C22" s="107"/>
      <c r="D22" s="107"/>
      <c r="E22" s="107"/>
      <c r="F22" s="107"/>
      <c r="G22" s="107"/>
      <c r="H22" s="107"/>
      <c r="I22" s="116"/>
    </row>
    <row r="23" spans="1:11" ht="2.1" customHeight="1">
      <c r="A23" s="8"/>
      <c r="B23" s="107"/>
      <c r="C23" s="107"/>
      <c r="D23" s="107"/>
      <c r="E23" s="107"/>
      <c r="F23" s="107"/>
      <c r="G23" s="107"/>
      <c r="H23" s="107"/>
      <c r="I23" s="116"/>
    </row>
    <row r="24" spans="1:11" ht="12.95" customHeight="1">
      <c r="A24" s="8"/>
      <c r="B24" s="123"/>
      <c r="C24" s="123"/>
      <c r="D24" s="124"/>
      <c r="E24" s="119" t="s">
        <v>146</v>
      </c>
      <c r="F24" s="121" t="s">
        <v>23</v>
      </c>
      <c r="G24" s="119" t="s">
        <v>178</v>
      </c>
      <c r="H24" s="125"/>
      <c r="I24" s="116"/>
    </row>
    <row r="25" spans="1:11" ht="12.95" hidden="1" customHeight="1">
      <c r="A25" s="8"/>
      <c r="B25" s="132" t="s">
        <v>84</v>
      </c>
      <c r="C25" s="194"/>
      <c r="D25" s="128"/>
      <c r="E25" s="129">
        <f>'Daten-Eingabe'!G26</f>
        <v>0</v>
      </c>
      <c r="F25" s="130" t="s">
        <v>23</v>
      </c>
      <c r="G25" s="129">
        <f>IF('Daten-Eingabe'!H11=0,0,'Daten-Eingabe'!G11/'Daten-Eingabe'!H11)</f>
        <v>0</v>
      </c>
      <c r="H25" s="125"/>
      <c r="I25" s="131"/>
    </row>
    <row r="26" spans="1:11" ht="12.95" customHeight="1">
      <c r="A26" s="8"/>
      <c r="B26" s="132" t="s">
        <v>121</v>
      </c>
      <c r="C26" s="133"/>
      <c r="D26" s="134" t="s">
        <v>58</v>
      </c>
      <c r="E26" s="169" t="str">
        <f>IF('Daten-Eingabe'!$G$26="","",'Daten-Eingabe'!$G$26)</f>
        <v/>
      </c>
      <c r="F26" s="121" t="s">
        <v>23</v>
      </c>
      <c r="G26" s="120" t="str">
        <f>IF('Daten-Eingabe'!$H$12="","",IF('Daten-Eingabe'!$H$12=0,"",'Daten-Eingabe'!$G$12/'Daten-Eingabe'!$H$12))</f>
        <v/>
      </c>
      <c r="H26" s="125"/>
      <c r="I26" s="213" t="str">
        <f>IF(OR($E$26="",$E$26&gt;100000000,$G$26=""),"NEIN",IF($G$26&gt;$E$26,"NEIN","JA"))</f>
        <v>NEIN</v>
      </c>
    </row>
    <row r="27" spans="1:11" ht="12.95" customHeight="1">
      <c r="A27" s="8"/>
      <c r="B27" s="132"/>
      <c r="C27" s="198"/>
      <c r="D27" s="197" t="s">
        <v>59</v>
      </c>
      <c r="E27" s="169" t="str">
        <f>IF('Daten-Eingabe'!$G$26="","",'Daten-Eingabe'!$G$26)</f>
        <v/>
      </c>
      <c r="F27" s="121" t="s">
        <v>23</v>
      </c>
      <c r="G27" s="120" t="str">
        <f>IF('Daten-Eingabe'!$H$13="","",IF('Daten-Eingabe'!$H$13=0,"",'Daten-Eingabe'!$G$13/'Daten-Eingabe'!$H$13))</f>
        <v/>
      </c>
      <c r="H27" s="125"/>
      <c r="I27" s="213" t="str">
        <f>IF(OR($E$27="",$E$27&gt;100000000,$G$27=""),"NEIN",IF($G$27&gt;$E$27,"NEIN","JA"))</f>
        <v>NEIN</v>
      </c>
    </row>
    <row r="28" spans="1:11" ht="12.95" customHeight="1">
      <c r="A28" s="8"/>
      <c r="B28" s="135"/>
      <c r="C28" s="136"/>
      <c r="D28" s="197" t="s">
        <v>60</v>
      </c>
      <c r="E28" s="169" t="str">
        <f>IF('Daten-Eingabe'!$G$26="","",'Daten-Eingabe'!$G$26)</f>
        <v/>
      </c>
      <c r="F28" s="121" t="s">
        <v>23</v>
      </c>
      <c r="G28" s="120" t="str">
        <f>IF('Daten-Eingabe'!$H$14="","",IF('Daten-Eingabe'!$H$14=0,"",'Daten-Eingabe'!$G$14/'Daten-Eingabe'!$H$14))</f>
        <v/>
      </c>
      <c r="H28" s="125"/>
      <c r="I28" s="213" t="str">
        <f>IF(OR($E$28="",$E$28&gt;100000000,$G$28=""),"NEIN",IF($G$28&gt;$E$28,"NEIN","JA"))</f>
        <v>NEIN</v>
      </c>
    </row>
    <row r="29" spans="1:11" ht="4.5" customHeight="1">
      <c r="A29" s="8"/>
      <c r="B29" s="107"/>
      <c r="C29" s="107"/>
      <c r="D29" s="107"/>
      <c r="E29" s="137"/>
      <c r="F29" s="138"/>
      <c r="G29" s="137"/>
      <c r="H29" s="125"/>
      <c r="I29" s="139"/>
    </row>
    <row r="30" spans="1:11" ht="10.5" hidden="1" customHeight="1">
      <c r="A30" s="8"/>
      <c r="B30" s="107"/>
      <c r="C30" s="107"/>
      <c r="D30" s="107"/>
      <c r="E30" s="107"/>
      <c r="F30" s="107"/>
      <c r="G30" s="108"/>
      <c r="H30" s="107"/>
      <c r="I30" s="116"/>
    </row>
    <row r="31" spans="1:11">
      <c r="A31" s="107" t="s">
        <v>78</v>
      </c>
      <c r="B31" s="8"/>
      <c r="C31" s="107"/>
      <c r="D31" s="107"/>
      <c r="E31" s="107"/>
      <c r="F31" s="107"/>
      <c r="G31" s="108"/>
      <c r="H31" s="107"/>
      <c r="I31" s="116"/>
      <c r="K31" s="305"/>
    </row>
    <row r="32" spans="1:11" ht="2.1" customHeight="1">
      <c r="A32" s="8"/>
      <c r="B32" s="107"/>
      <c r="C32" s="107"/>
      <c r="D32" s="107"/>
      <c r="E32" s="107"/>
      <c r="F32" s="107"/>
      <c r="G32" s="108"/>
      <c r="H32" s="107"/>
      <c r="I32" s="116"/>
      <c r="K32" s="305"/>
    </row>
    <row r="33" spans="1:11" ht="12.95" customHeight="1">
      <c r="A33" s="377" t="s">
        <v>179</v>
      </c>
      <c r="B33" s="377"/>
      <c r="C33" s="377"/>
      <c r="D33" s="377"/>
      <c r="E33" s="377"/>
      <c r="F33" s="381"/>
      <c r="G33" s="140" t="str">
        <f>IF('Daten-Eingabe'!$G$19="","DL fehlt",IF('Daten-Eingabe'!$G$18="","NUD fehlt",IF('Daten-Eingabe'!$G$17="","IZRS fehlt",IF('Daten-Eingabe'!$G$14="","",IF('Daten-Eingabe'!$G$14=0,"",('Daten-Eingabe'!$G$14+'Daten-Eingabe'!$G$17+'Daten-Eingabe'!$G$18+'Daten-Eingabe'!$G$19+'Daten-Eingabe'!$G$20)/'Daten-Eingabe'!$G$14)))))</f>
        <v>DL fehlt</v>
      </c>
      <c r="H33" s="107"/>
      <c r="I33" s="116"/>
      <c r="K33" s="208"/>
    </row>
    <row r="34" spans="1:11" ht="12.95" customHeight="1">
      <c r="A34" s="8"/>
      <c r="B34" s="107"/>
      <c r="C34" s="107"/>
      <c r="D34" s="113" t="s">
        <v>147</v>
      </c>
      <c r="E34" s="142"/>
      <c r="F34" s="121" t="s">
        <v>22</v>
      </c>
      <c r="G34" s="119" t="s">
        <v>148</v>
      </c>
      <c r="H34" s="125"/>
      <c r="I34" s="116"/>
    </row>
    <row r="35" spans="1:11" ht="12.95" customHeight="1">
      <c r="A35" s="8"/>
      <c r="B35" s="107"/>
      <c r="C35" s="107"/>
      <c r="D35" s="368" t="str">
        <f>IF('Daten-Eingabe'!$G$15="","R fehlt",IF($G$33="","Q fehlt",IF('Daten-Eingabe'!$G$16="","Anzahl  N  fehlt",($G$33*'Daten-Eingabe'!$G$14*'Daten-Eingabe'!$G$15)/'Daten-Eingabe'!$G$16)))</f>
        <v>R fehlt</v>
      </c>
      <c r="E35" s="382"/>
      <c r="F35" s="121" t="s">
        <v>22</v>
      </c>
      <c r="G35" s="120" t="str">
        <f>IF('Daten-Eingabe'!$G$37="","",'Daten-Eingabe'!$G$37)</f>
        <v/>
      </c>
      <c r="H35" s="125"/>
      <c r="I35" s="213" t="str">
        <f>IF(OR($G$33="",$G$35="",$G$35&gt;10000000),"NEIN",IF($D$35&gt;$G$35,"NEIN","JA"))</f>
        <v>NEIN</v>
      </c>
    </row>
    <row r="36" spans="1:11" ht="5.25" customHeight="1">
      <c r="A36" s="8"/>
      <c r="B36" s="107"/>
      <c r="C36" s="107"/>
      <c r="D36" s="107"/>
      <c r="E36" s="107"/>
      <c r="F36" s="107"/>
      <c r="G36" s="107"/>
      <c r="H36" s="107"/>
      <c r="I36" s="116"/>
    </row>
    <row r="37" spans="1:11">
      <c r="A37" s="107" t="s">
        <v>136</v>
      </c>
      <c r="B37" s="8"/>
      <c r="C37" s="107"/>
      <c r="D37" s="107"/>
      <c r="E37" s="107"/>
      <c r="F37" s="107"/>
      <c r="G37" s="107"/>
      <c r="H37" s="107"/>
      <c r="I37" s="116"/>
    </row>
    <row r="38" spans="1:11" ht="2.1" customHeight="1">
      <c r="A38" s="8"/>
      <c r="B38" s="107"/>
      <c r="C38" s="107"/>
      <c r="D38" s="107"/>
      <c r="E38" s="107"/>
      <c r="F38" s="107"/>
      <c r="G38" s="107"/>
      <c r="H38" s="107"/>
      <c r="I38" s="116"/>
    </row>
    <row r="39" spans="1:11" ht="12.95" customHeight="1">
      <c r="A39" s="8"/>
      <c r="B39" s="123"/>
      <c r="C39" s="123"/>
      <c r="D39" s="124"/>
      <c r="E39" s="119" t="s">
        <v>168</v>
      </c>
      <c r="F39" s="121" t="s">
        <v>23</v>
      </c>
      <c r="G39" s="119" t="s">
        <v>173</v>
      </c>
      <c r="H39" s="125"/>
      <c r="I39" s="116"/>
    </row>
    <row r="40" spans="1:11" ht="12.95" hidden="1" customHeight="1">
      <c r="A40" s="8"/>
      <c r="B40" s="143" t="s">
        <v>65</v>
      </c>
      <c r="C40" s="144"/>
      <c r="D40" s="128"/>
      <c r="E40" s="146">
        <f>'Daten-Eingabe'!G40</f>
        <v>0</v>
      </c>
      <c r="F40" s="121" t="s">
        <v>23</v>
      </c>
      <c r="G40" s="146">
        <f>IF('Daten-Eingabe'!H11=0,0,'Daten-Eingabe'!G11/'Daten-Eingabe'!H11)</f>
        <v>0</v>
      </c>
      <c r="H40" s="125"/>
      <c r="I40" s="131"/>
    </row>
    <row r="41" spans="1:11" ht="12.95" customHeight="1">
      <c r="A41" s="8"/>
      <c r="B41" s="159" t="s">
        <v>121</v>
      </c>
      <c r="C41" s="133"/>
      <c r="D41" s="134" t="s">
        <v>58</v>
      </c>
      <c r="E41" s="169" t="str">
        <f>IF('Daten-Eingabe'!$G$40="","",'Daten-Eingabe'!$G$40)</f>
        <v/>
      </c>
      <c r="F41" s="121" t="s">
        <v>23</v>
      </c>
      <c r="G41" s="114" t="str">
        <f>IF('Daten-Eingabe'!$H$12="","",IF('Daten-Eingabe'!$H$12=0,"",'Daten-Eingabe'!$G$12/'Daten-Eingabe'!$H$12))</f>
        <v/>
      </c>
      <c r="H41" s="125"/>
      <c r="I41" s="213" t="str">
        <f>IF(OR($G$41=0,$G$41="",$E$41="",$E$41&gt;100000000),"NEIN",IF($G$41&gt;$E$41,"NEIN","JA"))</f>
        <v>NEIN</v>
      </c>
    </row>
    <row r="42" spans="1:11" ht="12.95" customHeight="1">
      <c r="A42" s="8"/>
      <c r="B42" s="132"/>
      <c r="C42" s="198"/>
      <c r="D42" s="197" t="s">
        <v>59</v>
      </c>
      <c r="E42" s="169" t="str">
        <f>IF('Daten-Eingabe'!$G$40="","",'Daten-Eingabe'!$G$40)</f>
        <v/>
      </c>
      <c r="F42" s="121" t="s">
        <v>23</v>
      </c>
      <c r="G42" s="114" t="str">
        <f>IF('Daten-Eingabe'!$H$13="","",IF('Daten-Eingabe'!$H$13=0,"",'Daten-Eingabe'!$G$13/'Daten-Eingabe'!$H$13))</f>
        <v/>
      </c>
      <c r="H42" s="125"/>
      <c r="I42" s="213" t="str">
        <f>IF(OR($G$42=0,$G$42="",$E$42="",$E$42&gt;100000000),"NEIN",IF($G$42&gt;$E$42,"NEIN","JA"))</f>
        <v>NEIN</v>
      </c>
    </row>
    <row r="43" spans="1:11" ht="12.95" customHeight="1">
      <c r="A43" s="8"/>
      <c r="B43" s="135"/>
      <c r="C43" s="123"/>
      <c r="D43" s="195" t="s">
        <v>60</v>
      </c>
      <c r="E43" s="169" t="str">
        <f>IF('Daten-Eingabe'!$G$40="","",'Daten-Eingabe'!$G$40)</f>
        <v/>
      </c>
      <c r="F43" s="196" t="s">
        <v>23</v>
      </c>
      <c r="G43" s="114" t="str">
        <f>IF('Daten-Eingabe'!$H$14="","",IF('Daten-Eingabe'!$H$14=0,"",'Daten-Eingabe'!$G$14/'Daten-Eingabe'!$H$14))</f>
        <v/>
      </c>
      <c r="H43" s="125"/>
      <c r="I43" s="213" t="str">
        <f>IF(OR($G$43=0,$G$43="",$E$43="",$E$43&gt;100000000),"NEIN",IF($G$43&gt;$E$43,"NEIN","JA"))</f>
        <v>NEIN</v>
      </c>
    </row>
    <row r="44" spans="1:11" ht="8.1" hidden="1" customHeight="1">
      <c r="A44" s="8"/>
      <c r="B44" s="107"/>
      <c r="C44" s="107"/>
      <c r="D44" s="107"/>
      <c r="E44" s="137"/>
      <c r="F44" s="138"/>
      <c r="G44" s="137"/>
      <c r="H44" s="125"/>
      <c r="I44" s="139"/>
    </row>
    <row r="45" spans="1:11" ht="15.75" hidden="1">
      <c r="A45" s="8" t="s">
        <v>61</v>
      </c>
      <c r="B45" s="107"/>
      <c r="C45" s="107"/>
      <c r="D45" s="107"/>
      <c r="E45" s="137"/>
      <c r="F45" s="138"/>
      <c r="G45" s="137"/>
      <c r="H45" s="125"/>
      <c r="I45" s="139"/>
    </row>
    <row r="46" spans="1:11" ht="2.1" hidden="1" customHeight="1">
      <c r="A46" s="8"/>
      <c r="B46" s="107"/>
      <c r="C46" s="107"/>
      <c r="D46" s="107"/>
      <c r="E46" s="137"/>
      <c r="F46" s="138"/>
      <c r="G46" s="137"/>
      <c r="H46" s="125"/>
      <c r="I46" s="139"/>
    </row>
    <row r="47" spans="1:11" ht="12.95" hidden="1" customHeight="1">
      <c r="A47" s="8"/>
      <c r="B47" s="107"/>
      <c r="C47" s="107"/>
      <c r="D47" s="141" t="s">
        <v>79</v>
      </c>
      <c r="E47" s="142"/>
      <c r="F47" s="121" t="s">
        <v>23</v>
      </c>
      <c r="G47" s="119" t="s">
        <v>70</v>
      </c>
      <c r="H47" s="125"/>
      <c r="I47" s="139"/>
    </row>
    <row r="48" spans="1:11" ht="12.95" hidden="1" customHeight="1">
      <c r="A48" s="8"/>
      <c r="B48" s="107"/>
      <c r="C48" s="107"/>
      <c r="D48" s="370">
        <v>0</v>
      </c>
      <c r="E48" s="383"/>
      <c r="F48" s="121" t="s">
        <v>23</v>
      </c>
      <c r="G48" s="110">
        <f>IF('Daten-Eingabe'!H21=0,0,'Daten-Eingabe'!G21/'Daten-Eingabe'!H21)</f>
        <v>0</v>
      </c>
      <c r="H48" s="125"/>
      <c r="I48" s="139"/>
    </row>
    <row r="49" spans="1:10" ht="5.25" customHeight="1">
      <c r="A49" s="8"/>
      <c r="B49" s="107"/>
      <c r="C49" s="107"/>
      <c r="D49" s="9"/>
      <c r="E49" s="147"/>
      <c r="F49" s="138"/>
      <c r="G49" s="137"/>
      <c r="H49" s="125"/>
      <c r="I49" s="139"/>
    </row>
    <row r="50" spans="1:10" ht="15.75">
      <c r="A50" s="8" t="s">
        <v>186</v>
      </c>
      <c r="B50" s="107"/>
      <c r="C50" s="107"/>
      <c r="D50" s="107"/>
      <c r="E50" s="137"/>
      <c r="F50" s="138"/>
      <c r="G50" s="137"/>
      <c r="H50" s="125"/>
      <c r="I50" s="139"/>
    </row>
    <row r="51" spans="1:10" ht="2.1" customHeight="1">
      <c r="A51" s="8"/>
      <c r="B51" s="107"/>
      <c r="C51" s="107"/>
      <c r="D51" s="107"/>
      <c r="E51" s="137"/>
      <c r="F51" s="138"/>
      <c r="G51" s="137"/>
      <c r="H51" s="125"/>
      <c r="I51" s="139"/>
    </row>
    <row r="52" spans="1:10" ht="13.5">
      <c r="A52" s="8"/>
      <c r="B52" s="107"/>
      <c r="C52" s="107"/>
      <c r="D52" s="141" t="s">
        <v>180</v>
      </c>
      <c r="E52" s="142"/>
      <c r="F52" s="121" t="s">
        <v>23</v>
      </c>
      <c r="G52" s="110" t="s">
        <v>181</v>
      </c>
      <c r="H52" s="125"/>
      <c r="I52" s="139"/>
    </row>
    <row r="53" spans="1:10">
      <c r="A53" s="8"/>
      <c r="B53" s="107"/>
      <c r="C53" s="107"/>
      <c r="D53" s="368">
        <f>IF('Daten-Eingabe'!$G$43&lt;&gt;0,'Daten-Eingabe'!$G$43,(IF('Daten-Eingabe'!$G$44&lt;&gt;0,'Daten-Eingabe'!$G$37/(2*'Daten-Eingabe'!$G$44),'Daten-Eingabe'!$G$40)))</f>
        <v>0</v>
      </c>
      <c r="E53" s="382"/>
      <c r="F53" s="121" t="s">
        <v>23</v>
      </c>
      <c r="G53" s="114" t="str">
        <f>IF('Daten-Eingabe'!$H$12="","",IF('Daten-Eingabe'!$H$12=0,"",'Daten-Eingabe'!$G$14/'Daten-Eingabe'!$H$12*0.4))</f>
        <v/>
      </c>
      <c r="H53" s="107"/>
      <c r="I53" s="213" t="str">
        <f>IF($D$53&gt;10000000,"NEIN",IF($G$53="","NEIN",IF($G$53&gt;$D$53,"NEIN","JA")))</f>
        <v>NEIN</v>
      </c>
    </row>
    <row r="54" spans="1:10" ht="5.25" customHeight="1">
      <c r="A54" s="8"/>
      <c r="B54" s="107"/>
      <c r="C54" s="107"/>
      <c r="D54" s="9"/>
      <c r="E54" s="147"/>
      <c r="F54" s="138"/>
      <c r="G54" s="137"/>
      <c r="H54" s="107"/>
      <c r="I54" s="116"/>
      <c r="J54" s="8"/>
    </row>
    <row r="55" spans="1:10">
      <c r="A55" s="107" t="s">
        <v>129</v>
      </c>
      <c r="B55" s="8"/>
      <c r="C55" s="107"/>
      <c r="D55" s="107"/>
      <c r="E55" s="107"/>
      <c r="F55" s="107"/>
      <c r="G55" s="107"/>
      <c r="H55" s="107"/>
      <c r="I55" s="116"/>
      <c r="J55" s="8"/>
    </row>
    <row r="56" spans="1:10" ht="2.1" customHeight="1">
      <c r="A56" s="8"/>
      <c r="B56" s="107"/>
      <c r="C56" s="107"/>
      <c r="D56" s="107"/>
      <c r="E56" s="107"/>
      <c r="F56" s="107"/>
      <c r="G56" s="107"/>
      <c r="H56" s="107"/>
      <c r="I56" s="116"/>
      <c r="J56" s="8"/>
    </row>
    <row r="57" spans="1:10" ht="12.95" customHeight="1">
      <c r="A57" s="8"/>
      <c r="B57" s="107"/>
      <c r="C57" s="107"/>
      <c r="D57" s="107"/>
      <c r="E57" s="119" t="s">
        <v>151</v>
      </c>
      <c r="F57" s="121" t="s">
        <v>23</v>
      </c>
      <c r="G57" s="119" t="s">
        <v>152</v>
      </c>
      <c r="H57" s="125"/>
      <c r="I57" s="116"/>
      <c r="J57" s="8"/>
    </row>
    <row r="58" spans="1:10" ht="12.95" customHeight="1">
      <c r="A58" s="8"/>
      <c r="B58" s="107"/>
      <c r="C58" s="107"/>
      <c r="D58" s="107"/>
      <c r="E58" s="212" t="str">
        <f>IF('Daten-Eingabe'!$G$16="","",IF('Daten-Eingabe'!$G$16=0,"",'Daten-Eingabe'!$G$19*'Daten-Eingabe'!$G$15/'Daten-Eingabe'!$G$16))</f>
        <v/>
      </c>
      <c r="F58" s="121" t="s">
        <v>23</v>
      </c>
      <c r="G58" s="120" t="str">
        <f>IF('Daten-Eingabe'!$G$38="","",'Daten-Eingabe'!$G$38)</f>
        <v/>
      </c>
      <c r="H58" s="125"/>
      <c r="I58" s="213" t="str">
        <f>IF(OR($E$58="",$G$58=""),"NEIN",IF($G$58&gt;$E$58,"NEIN","JA"))</f>
        <v>NEIN</v>
      </c>
    </row>
    <row r="59" spans="1:10" ht="5.25" customHeight="1">
      <c r="A59" s="8"/>
      <c r="B59" s="107"/>
      <c r="C59" s="107"/>
      <c r="D59" s="107"/>
      <c r="E59" s="107"/>
      <c r="F59" s="107"/>
      <c r="G59" s="107"/>
      <c r="H59" s="107"/>
      <c r="I59" s="116"/>
    </row>
    <row r="60" spans="1:10">
      <c r="A60" s="107" t="s">
        <v>132</v>
      </c>
      <c r="B60" s="8"/>
      <c r="C60" s="107"/>
      <c r="D60" s="107"/>
      <c r="E60" s="107"/>
      <c r="F60" s="107"/>
      <c r="G60" s="107"/>
      <c r="H60" s="107"/>
      <c r="I60" s="116"/>
    </row>
    <row r="61" spans="1:10" ht="2.1" customHeight="1">
      <c r="A61" s="8"/>
      <c r="B61" s="107"/>
      <c r="C61" s="107"/>
      <c r="D61" s="107"/>
      <c r="E61" s="107"/>
      <c r="F61" s="107"/>
      <c r="G61" s="107"/>
      <c r="H61" s="107"/>
      <c r="I61" s="116"/>
    </row>
    <row r="62" spans="1:10" ht="12.95" customHeight="1">
      <c r="A62" s="8"/>
      <c r="B62" s="107"/>
      <c r="C62" s="107"/>
      <c r="D62" s="107"/>
      <c r="E62" s="148" t="s">
        <v>171</v>
      </c>
      <c r="F62" s="121" t="s">
        <v>23</v>
      </c>
      <c r="G62" s="119" t="s">
        <v>182</v>
      </c>
      <c r="H62" s="125"/>
      <c r="I62" s="116"/>
    </row>
    <row r="63" spans="1:10" ht="12.95" customHeight="1">
      <c r="A63" s="8"/>
      <c r="B63" s="107"/>
      <c r="C63" s="107"/>
      <c r="D63" s="107"/>
      <c r="E63" s="207" t="str">
        <f>IF('Daten-Eingabe'!$G$16="","",IF('Daten-Eingabe'!$G$16=0,"",'Daten-Eingabe'!$H$12*'Daten-Eingabe'!$G$15/'Daten-Eingabe'!$G$16^0.5))</f>
        <v/>
      </c>
      <c r="F63" s="121" t="s">
        <v>23</v>
      </c>
      <c r="G63" s="207" t="str">
        <f>IF('Daten-Eingabe'!$G$37="","",IF('Daten-Eingabe'!$G$42&lt;&gt;0,'Daten-Eingabe'!$G$37/'Daten-Eingabe'!$G$42,IF('Daten-Eingabe'!$G$41&lt;&gt;0,'Daten-Eingabe'!$G$41,IF('Daten-Eingabe'!$G$40=0,"",'Daten-Eingabe'!$G$37/'Daten-Eingabe'!$G$40))))</f>
        <v/>
      </c>
      <c r="H63" s="125"/>
      <c r="I63" s="213" t="str">
        <f>IF(OR($E$63="",$G$63=""),"NEIN",IF($G$63&gt;$E$63,"NEIN","JA"))</f>
        <v>NEIN</v>
      </c>
    </row>
    <row r="64" spans="1:10" ht="5.25" customHeight="1">
      <c r="A64" s="8"/>
      <c r="B64" s="107"/>
      <c r="C64" s="107"/>
      <c r="D64" s="107"/>
      <c r="E64" s="107"/>
      <c r="F64" s="107"/>
      <c r="G64" s="107"/>
      <c r="H64" s="107"/>
      <c r="I64" s="150"/>
    </row>
    <row r="65" spans="1:9">
      <c r="A65" s="107" t="s">
        <v>125</v>
      </c>
      <c r="B65" s="8"/>
      <c r="C65" s="107"/>
      <c r="D65" s="107"/>
      <c r="E65" s="107"/>
      <c r="F65" s="107"/>
      <c r="G65" s="107"/>
      <c r="H65" s="107"/>
      <c r="I65" s="150"/>
    </row>
    <row r="66" spans="1:9" ht="2.1" customHeight="1">
      <c r="A66" s="8"/>
      <c r="B66" s="107"/>
      <c r="C66" s="107"/>
      <c r="D66" s="107"/>
      <c r="E66" s="107"/>
      <c r="F66" s="107"/>
      <c r="G66" s="107"/>
      <c r="H66" s="107"/>
      <c r="I66" s="150"/>
    </row>
    <row r="67" spans="1:9" ht="12.95" customHeight="1">
      <c r="A67" s="8"/>
      <c r="B67" s="107"/>
      <c r="C67" s="204" t="s">
        <v>131</v>
      </c>
      <c r="D67" s="372" t="s">
        <v>155</v>
      </c>
      <c r="E67" s="373"/>
      <c r="F67" s="121" t="s">
        <v>23</v>
      </c>
      <c r="G67" s="119" t="s">
        <v>158</v>
      </c>
      <c r="H67" s="125"/>
      <c r="I67" s="150"/>
    </row>
    <row r="68" spans="1:9" ht="12.95" customHeight="1">
      <c r="A68" s="8"/>
      <c r="B68" s="107"/>
      <c r="C68" s="203" t="s">
        <v>126</v>
      </c>
      <c r="D68" s="366" t="str">
        <f>IF('Daten-Eingabe'!$G$39="","",IF(OR('Daten-Eingabe'!$G$37=0,'Daten-Eingabe'!$G$16=0),"",'Daten-Eingabe'!$G$39*'Daten-Eingabe'!$G$27*'Daten-Eingabe'!$G$15*'Daten-Eingabe'!$G$19/('Daten-Eingabe'!$G$37*'Daten-Eingabe'!$G$16)))</f>
        <v/>
      </c>
      <c r="E68" s="367"/>
      <c r="F68" s="121" t="s">
        <v>23</v>
      </c>
      <c r="G68" s="120" t="str">
        <f>IF('Daten-Eingabe'!$G$28="","",'Daten-Eingabe'!$G$28)</f>
        <v/>
      </c>
      <c r="H68" s="125"/>
      <c r="I68" s="213" t="str">
        <f>IF(OR($D$68&gt;1000000,$G$68="",$D$68=""),"NEIN",IF($G$68&gt;$D$68,"NEIN","JA"))</f>
        <v>NEIN</v>
      </c>
    </row>
    <row r="69" spans="1:9" ht="12.95" customHeight="1">
      <c r="A69" s="8"/>
      <c r="B69" s="107"/>
      <c r="C69" s="202"/>
      <c r="D69" s="200"/>
      <c r="E69" s="201"/>
      <c r="F69" s="162"/>
      <c r="G69" s="163"/>
      <c r="H69" s="125"/>
      <c r="I69" s="199"/>
    </row>
    <row r="70" spans="1:9" ht="12.95" customHeight="1">
      <c r="A70" s="8"/>
      <c r="B70" s="107"/>
      <c r="C70" s="204" t="s">
        <v>135</v>
      </c>
      <c r="D70" s="379" t="s">
        <v>183</v>
      </c>
      <c r="E70" s="373"/>
      <c r="F70" s="121" t="s">
        <v>23</v>
      </c>
      <c r="G70" s="151" t="s">
        <v>159</v>
      </c>
      <c r="H70" s="125"/>
      <c r="I70" s="150"/>
    </row>
    <row r="71" spans="1:9" ht="12.95" customHeight="1">
      <c r="A71" s="8"/>
      <c r="B71" s="107"/>
      <c r="C71" s="306"/>
      <c r="D71" s="366" t="str">
        <f>IF('Daten-Eingabe'!$G$39="","",IF(OR('Daten-Eingabe'!$G$37=0,'Daten-Eingabe'!$G$16=0),"",'Daten-Eingabe'!$G$39*1000*'Daten-Eingabe'!$G$27*'Daten-Eingabe'!$G$15*'Daten-Eingabe'!$H$12/('Daten-Eingabe'!$G$37*'Daten-Eingabe'!$G$16)))</f>
        <v/>
      </c>
      <c r="E71" s="380"/>
      <c r="F71" s="121" t="s">
        <v>23</v>
      </c>
      <c r="G71" s="120">
        <f>'Daten-Eingabe'!$G$29</f>
        <v>0</v>
      </c>
      <c r="H71" s="125"/>
      <c r="I71" s="213" t="str">
        <f>IF(OR($D$71&gt;1000000,$G$71="",$D$71=""),"NEIN",IF($G$71&gt;$D$71,"NEIN","JA"))</f>
        <v>NEIN</v>
      </c>
    </row>
    <row r="72" spans="1:9" ht="5.25" customHeight="1">
      <c r="A72" s="8"/>
      <c r="B72" s="107"/>
      <c r="C72" s="107"/>
      <c r="D72" s="107"/>
      <c r="E72" s="107"/>
      <c r="F72" s="107"/>
      <c r="G72" s="107"/>
      <c r="H72" s="107"/>
      <c r="I72" s="150"/>
    </row>
    <row r="73" spans="1:9">
      <c r="A73" s="107" t="s">
        <v>209</v>
      </c>
      <c r="B73" s="8"/>
      <c r="C73" s="107"/>
      <c r="D73" s="107"/>
      <c r="E73" s="107"/>
      <c r="F73" s="107"/>
      <c r="G73" s="107"/>
      <c r="H73" s="107"/>
      <c r="I73" s="150"/>
    </row>
    <row r="74" spans="1:9" ht="2.1" customHeight="1">
      <c r="A74" s="8"/>
      <c r="B74" s="107"/>
      <c r="C74" s="107"/>
      <c r="D74" s="107"/>
      <c r="E74" s="107"/>
      <c r="F74" s="107"/>
      <c r="G74" s="107"/>
      <c r="H74" s="107"/>
      <c r="I74" s="150"/>
    </row>
    <row r="75" spans="1:9" ht="12.95" customHeight="1">
      <c r="A75" s="8"/>
      <c r="B75" s="107"/>
      <c r="C75" s="119" t="s">
        <v>160</v>
      </c>
      <c r="D75" s="121" t="s">
        <v>22</v>
      </c>
      <c r="E75" s="119" t="s">
        <v>177</v>
      </c>
      <c r="F75" s="121" t="s">
        <v>22</v>
      </c>
      <c r="G75" s="119" t="s">
        <v>162</v>
      </c>
      <c r="H75" s="125"/>
      <c r="I75" s="150"/>
    </row>
    <row r="76" spans="1:9" ht="12.95" customHeight="1">
      <c r="A76" s="8"/>
      <c r="B76" s="107"/>
      <c r="C76" s="120" t="str">
        <f>IF('Daten-Eingabe'!$G$30="","fehlt",'Daten-Eingabe'!$G$30)</f>
        <v>fehlt</v>
      </c>
      <c r="D76" s="121" t="s">
        <v>22</v>
      </c>
      <c r="E76" s="212" t="str">
        <f>IF('Daten-Eingabe'!G45="","R LC  fehlt",IF('Daten-Eingabe'!$G$16="","",IF('Daten-Eingabe'!$G$16=0,"",'Daten-Eingabe'!$G$45/'Daten-Eingabe'!$G$16)))</f>
        <v>R LC  fehlt</v>
      </c>
      <c r="F76" s="121" t="s">
        <v>22</v>
      </c>
      <c r="G76" s="120" t="str">
        <f>IF('Daten-Eingabe'!$H$30&gt;1000000,"fehlt",IF('Daten-Eingabe'!$H$30="","fehlt",'Daten-Eingabe'!$H$30))</f>
        <v>fehlt</v>
      </c>
      <c r="H76" s="125"/>
      <c r="I76" s="213" t="str">
        <f>IF($C$76=0,"NEIN",IF($G$76="fehlt","NEIN",IF($E$76="","NEIN",IF($E$76&lt;$C$76,"NEIN",IF($E$76&gt;$G$76,"NEIN","JA")))))</f>
        <v>NEIN</v>
      </c>
    </row>
    <row r="77" spans="1:9" ht="5.25" customHeight="1">
      <c r="A77" s="8"/>
      <c r="B77" s="107"/>
      <c r="C77" s="107"/>
      <c r="D77" s="107"/>
      <c r="E77" s="107"/>
      <c r="F77" s="107"/>
      <c r="G77" s="107"/>
      <c r="H77" s="107"/>
      <c r="I77" s="150"/>
    </row>
    <row r="78" spans="1:9">
      <c r="A78" s="107" t="s">
        <v>133</v>
      </c>
      <c r="B78" s="8"/>
      <c r="C78" s="107"/>
      <c r="D78" s="107"/>
      <c r="E78" s="107"/>
      <c r="F78" s="107"/>
      <c r="G78" s="107"/>
      <c r="H78" s="107"/>
      <c r="I78" s="150"/>
    </row>
    <row r="79" spans="1:9" ht="2.1" customHeight="1">
      <c r="A79" s="8"/>
      <c r="B79" s="107"/>
      <c r="C79" s="107"/>
      <c r="D79" s="107"/>
      <c r="E79" s="107"/>
      <c r="F79" s="107"/>
      <c r="G79" s="107"/>
      <c r="H79" s="107"/>
      <c r="I79" s="150"/>
    </row>
    <row r="80" spans="1:9" ht="12.95" customHeight="1">
      <c r="A80" s="8"/>
      <c r="B80" s="107"/>
      <c r="C80" s="107"/>
      <c r="D80" s="107"/>
      <c r="E80" s="110" t="s">
        <v>163</v>
      </c>
      <c r="F80" s="121" t="s">
        <v>22</v>
      </c>
      <c r="G80" s="110" t="s">
        <v>164</v>
      </c>
      <c r="H80" s="125"/>
      <c r="I80" s="150"/>
    </row>
    <row r="81" spans="1:9" ht="12.95" customHeight="1">
      <c r="A81" s="8"/>
      <c r="B81" s="107"/>
      <c r="C81" s="107"/>
      <c r="D81" s="107"/>
      <c r="E81" s="149" t="str">
        <f>IF(OR('Daten-Eingabe'!$G$23="",'Daten-Eingabe'!$G$23=0),"",'Daten-Eingabe'!$G$22/'Daten-Eingabe'!$G$23)</f>
        <v/>
      </c>
      <c r="F81" s="121" t="s">
        <v>22</v>
      </c>
      <c r="G81" s="169" t="str">
        <f>IF('Daten-Eingabe'!$G$34="","",'Daten-Eingabe'!$G$34)</f>
        <v/>
      </c>
      <c r="H81" s="125"/>
      <c r="I81" s="213" t="str">
        <f>IF($G$81&gt;1000000,"NEIN",IF($G$81="","NEIN",IF($G$81&lt;$E$81,"NEIN","JA")))</f>
        <v>NEIN</v>
      </c>
    </row>
    <row r="82" spans="1:9" ht="30" customHeight="1">
      <c r="A82" s="8"/>
      <c r="B82" s="107"/>
      <c r="C82" s="107"/>
      <c r="D82" s="107"/>
      <c r="E82" s="107"/>
      <c r="F82" s="107"/>
      <c r="G82" s="107"/>
      <c r="H82" s="107"/>
      <c r="I82" s="152"/>
    </row>
    <row r="83" spans="1:9">
      <c r="A83" s="93" t="s">
        <v>219</v>
      </c>
      <c r="B83" s="153"/>
      <c r="C83" s="154"/>
      <c r="D83" s="154"/>
      <c r="E83" s="11"/>
      <c r="F83" s="155"/>
      <c r="G83" s="154"/>
      <c r="H83" s="154"/>
      <c r="I83" s="95" t="s">
        <v>218</v>
      </c>
    </row>
    <row r="84" spans="1:9">
      <c r="A84" s="10"/>
      <c r="C84" s="156"/>
      <c r="D84" s="156"/>
      <c r="E84" s="156"/>
      <c r="F84" s="156"/>
      <c r="G84" s="156"/>
      <c r="H84" s="156"/>
      <c r="I84" s="156"/>
    </row>
  </sheetData>
  <sheetProtection sheet="1" selectLockedCells="1"/>
  <mergeCells count="9">
    <mergeCell ref="G4:I4"/>
    <mergeCell ref="D70:E70"/>
    <mergeCell ref="D71:E71"/>
    <mergeCell ref="A33:F33"/>
    <mergeCell ref="D35:E35"/>
    <mergeCell ref="D48:E48"/>
    <mergeCell ref="D53:E53"/>
    <mergeCell ref="D67:E67"/>
    <mergeCell ref="D68:E68"/>
  </mergeCells>
  <phoneticPr fontId="0" type="noConversion"/>
  <conditionalFormatting sqref="I10">
    <cfRule type="cellIs" dxfId="14" priority="1" stopIfTrue="1" operator="equal">
      <formula>"NEIN"</formula>
    </cfRule>
  </conditionalFormatting>
  <conditionalFormatting sqref="I69">
    <cfRule type="cellIs" dxfId="13" priority="2" stopIfTrue="1" operator="equal">
      <formula>"NEIN"</formula>
    </cfRule>
    <cfRule type="cellIs" dxfId="12" priority="3" stopIfTrue="1" operator="equal">
      <formula>""</formula>
    </cfRule>
  </conditionalFormatting>
  <conditionalFormatting sqref="I9 I14:I15 I20 I26:I28 I35 I41:I43 I53 I58 I63 I68 I71 I76 I81">
    <cfRule type="cellIs" dxfId="11" priority="4" stopIfTrue="1" operator="equal">
      <formula>"NEIN"</formula>
    </cfRule>
    <cfRule type="cellIs" dxfId="10" priority="5" stopIfTrue="1" operator="equal">
      <formula>""</formula>
    </cfRule>
  </conditionalFormatting>
  <pageMargins left="0.78740157480314965" right="0.19685039370078741" top="0.59055118110236227" bottom="0.39370078740157483" header="0.51181102362204722" footer="0.51181102362204722"/>
  <pageSetup paperSize="9" orientation="portrait" verticalDpi="300" r:id="rId1"/>
  <headerFooter>
    <oddFooter>&amp;C&amp;8&amp;F;&amp;D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84"/>
  <sheetViews>
    <sheetView topLeftCell="A4" workbookViewId="0">
      <selection activeCell="G87" sqref="G87"/>
    </sheetView>
  </sheetViews>
  <sheetFormatPr baseColWidth="10" defaultRowHeight="12.75"/>
  <cols>
    <col min="1" max="1" width="9" style="1" customWidth="1"/>
    <col min="2" max="6" width="11.7109375" style="1" customWidth="1"/>
    <col min="7" max="7" width="12.7109375" style="1" customWidth="1"/>
    <col min="8" max="9" width="5.7109375" style="1" customWidth="1"/>
    <col min="10" max="16384" width="11.42578125" style="1"/>
  </cols>
  <sheetData>
    <row r="1" spans="1:9" ht="14.25">
      <c r="A1" s="101" t="s">
        <v>28</v>
      </c>
      <c r="B1" s="102"/>
      <c r="C1" s="101"/>
      <c r="D1" s="101"/>
      <c r="E1" s="101"/>
      <c r="F1" s="101"/>
      <c r="G1" s="101"/>
      <c r="H1" s="103"/>
      <c r="I1" s="104"/>
    </row>
    <row r="2" spans="1:9">
      <c r="I2" s="105"/>
    </row>
    <row r="3" spans="1:9" ht="9" customHeight="1">
      <c r="I3" s="105"/>
    </row>
    <row r="4" spans="1:9">
      <c r="A4" s="7" t="s">
        <v>94</v>
      </c>
      <c r="B4" s="8"/>
      <c r="C4" s="8"/>
      <c r="D4" s="8"/>
      <c r="E4" s="8"/>
      <c r="F4" s="7" t="s">
        <v>52</v>
      </c>
      <c r="G4" s="374" t="str">
        <f>IF('Daten-Eingabe'!A12="","",'Daten-Eingabe'!A12)</f>
        <v/>
      </c>
      <c r="H4" s="375"/>
      <c r="I4" s="376"/>
    </row>
    <row r="5" spans="1:9" ht="6" customHeight="1">
      <c r="A5" s="8"/>
      <c r="B5" s="8"/>
      <c r="C5" s="8"/>
      <c r="D5" s="8"/>
      <c r="E5" s="8"/>
      <c r="F5" s="8"/>
      <c r="G5" s="8"/>
      <c r="H5" s="8"/>
      <c r="I5" s="106"/>
    </row>
    <row r="6" spans="1:9" ht="14.1" customHeight="1">
      <c r="A6" s="107" t="s">
        <v>75</v>
      </c>
      <c r="B6" s="8"/>
      <c r="C6" s="107"/>
      <c r="D6" s="107"/>
      <c r="E6" s="107"/>
      <c r="F6" s="107"/>
      <c r="G6" s="107"/>
      <c r="H6" s="107"/>
      <c r="I6" s="108" t="s">
        <v>24</v>
      </c>
    </row>
    <row r="7" spans="1:9" ht="2.1" customHeight="1">
      <c r="A7" s="165"/>
      <c r="B7" s="173">
        <f>IF(B9="",5,IF('Daten-Eingabe'!G36="A",1,IF('Daten-Eingabe'!G36="B",2,IF('Daten-Eingabe'!G36="C",3,IF('Daten-Eingabe'!G36="D",4,0)))))</f>
        <v>5</v>
      </c>
      <c r="C7" s="173"/>
      <c r="D7" s="173">
        <f>IF(D9="",5,IF('Daten-Eingabe'!G25="I",1,IF('Daten-Eingabe'!G25="II",2,IF('Daten-Eingabe'!G25="III",3,IF('Daten-Eingabe'!G25="IIII",4,0)))))</f>
        <v>5</v>
      </c>
      <c r="E7" s="173"/>
      <c r="F7" s="173"/>
      <c r="G7" s="173">
        <f>IF(G9="",0,IF('Daten-Eingabe'!G10="I",1,IF('Daten-Eingabe'!G10="II",2,IF('Daten-Eingabe'!G10="III",3,IF('Daten-Eingabe'!G10="IIII",4,0)))))</f>
        <v>3</v>
      </c>
      <c r="H7" s="164"/>
      <c r="I7" s="166"/>
    </row>
    <row r="8" spans="1:9" ht="12.95" customHeight="1">
      <c r="A8" s="8"/>
      <c r="B8" s="110" t="s">
        <v>13</v>
      </c>
      <c r="C8" s="110" t="s">
        <v>15</v>
      </c>
      <c r="D8" s="110" t="s">
        <v>14</v>
      </c>
      <c r="E8" s="111" t="s">
        <v>48</v>
      </c>
      <c r="F8" s="112"/>
      <c r="G8" s="113" t="s">
        <v>76</v>
      </c>
      <c r="H8" s="8"/>
      <c r="I8" s="109"/>
    </row>
    <row r="9" spans="1:9" ht="12.95" customHeight="1">
      <c r="A9" s="8"/>
      <c r="B9" s="114" t="str">
        <f>IF('Daten-Eingabe'!$G$36="","",'Daten-Eingabe'!$G$36)</f>
        <v/>
      </c>
      <c r="C9" s="110" t="s">
        <v>15</v>
      </c>
      <c r="D9" s="114" t="str">
        <f>IF('Daten-Eingabe'!$G$25="","",'Daten-Eingabe'!$G$25)</f>
        <v/>
      </c>
      <c r="E9" s="111" t="s">
        <v>48</v>
      </c>
      <c r="F9" s="115"/>
      <c r="G9" s="114" t="str">
        <f>IF('Daten-Eingabe'!$G$10="","",'Daten-Eingabe'!$G$10)</f>
        <v>III</v>
      </c>
      <c r="H9" s="8"/>
      <c r="I9" s="213" t="str">
        <f>IF($G$7=0,"NEIN",IF($B$7&gt;$G$7,"NEIN",IF($D$7&gt;$G$7,"NEIN","JA")))</f>
        <v>NEIN</v>
      </c>
    </row>
    <row r="10" spans="1:9" ht="8.1" customHeight="1">
      <c r="A10" s="8"/>
      <c r="B10" s="107"/>
      <c r="C10" s="107"/>
      <c r="D10" s="107"/>
      <c r="E10" s="107"/>
      <c r="F10" s="107"/>
      <c r="G10" s="107"/>
      <c r="H10" s="107"/>
      <c r="I10" s="116"/>
    </row>
    <row r="11" spans="1:9">
      <c r="A11" s="107" t="s">
        <v>134</v>
      </c>
      <c r="B11" s="8"/>
      <c r="C11" s="107"/>
      <c r="D11" s="107"/>
      <c r="E11" s="107"/>
      <c r="F11" s="107"/>
      <c r="G11" s="107"/>
      <c r="H11" s="107"/>
      <c r="I11" s="116"/>
    </row>
    <row r="12" spans="1:9" ht="2.1" customHeight="1">
      <c r="A12" s="8"/>
      <c r="B12" s="107"/>
      <c r="C12" s="107"/>
      <c r="D12" s="107"/>
      <c r="E12" s="107"/>
      <c r="F12" s="107"/>
      <c r="G12" s="107"/>
      <c r="H12" s="107"/>
      <c r="I12" s="116"/>
    </row>
    <row r="13" spans="1:9" ht="12.95" customHeight="1">
      <c r="A13" s="8"/>
      <c r="B13" s="117"/>
      <c r="C13" s="118" t="s">
        <v>13</v>
      </c>
      <c r="D13" s="118"/>
      <c r="E13" s="118" t="s">
        <v>14</v>
      </c>
      <c r="F13" s="118"/>
      <c r="G13" s="118" t="s">
        <v>76</v>
      </c>
      <c r="H13" s="107"/>
      <c r="I13" s="116"/>
    </row>
    <row r="14" spans="1:9" ht="12.95" customHeight="1">
      <c r="A14" s="8"/>
      <c r="B14" s="119" t="s">
        <v>141</v>
      </c>
      <c r="C14" s="120" t="str">
        <f>IF('Daten-Eingabe'!$G$46="","",'Daten-Eingabe'!$G$46)</f>
        <v/>
      </c>
      <c r="D14" s="118" t="s">
        <v>15</v>
      </c>
      <c r="E14" s="120" t="str">
        <f>IF('Daten-Eingabe'!$G$31="","",'Daten-Eingabe'!$G$31)</f>
        <v/>
      </c>
      <c r="F14" s="121" t="s">
        <v>22</v>
      </c>
      <c r="G14" s="120" t="str">
        <f>IF('Daten-Eingabe'!$G$21="","",'Daten-Eingabe'!$G$21)</f>
        <v/>
      </c>
      <c r="H14" s="107"/>
      <c r="I14" s="213" t="str">
        <f>IF(OR($G$14="",$G$14&gt;100),"NEIN",IF($C$14&gt;$G$14,"NEIN",IF($E$14&gt;$G$14,"NEIN","JA")))</f>
        <v>NEIN</v>
      </c>
    </row>
    <row r="15" spans="1:9" ht="12.95" customHeight="1">
      <c r="A15" s="8"/>
      <c r="B15" s="119" t="s">
        <v>142</v>
      </c>
      <c r="C15" s="120" t="str">
        <f>IF('Daten-Eingabe'!$H$46="","",'Daten-Eingabe'!$H$46)</f>
        <v/>
      </c>
      <c r="D15" s="118" t="s">
        <v>15</v>
      </c>
      <c r="E15" s="120" t="str">
        <f>IF('Daten-Eingabe'!$H$31="","",'Daten-Eingabe'!$H$31)</f>
        <v/>
      </c>
      <c r="F15" s="121" t="s">
        <v>23</v>
      </c>
      <c r="G15" s="120" t="str">
        <f>IF('Daten-Eingabe'!$H$21="","",'Daten-Eingabe'!$H$21)</f>
        <v/>
      </c>
      <c r="H15" s="122"/>
      <c r="I15" s="213" t="str">
        <f>IF(OR($C15&gt;150,$E$15&gt;100),"NEIN",IF($G$15="","NEIN",IF($C$15&lt;$G$15,"NEIN",IF($E$15&lt;$G$15,"NEIN","JA"))))</f>
        <v>NEIN</v>
      </c>
    </row>
    <row r="16" spans="1:9" ht="8.1" customHeight="1">
      <c r="A16" s="8"/>
      <c r="B16" s="107"/>
      <c r="C16" s="107"/>
      <c r="D16" s="107"/>
      <c r="E16" s="107"/>
      <c r="F16" s="107"/>
      <c r="G16" s="107"/>
      <c r="H16" s="107"/>
      <c r="I16" s="116"/>
    </row>
    <row r="17" spans="1:11">
      <c r="A17" s="107" t="s">
        <v>77</v>
      </c>
      <c r="B17" s="8"/>
      <c r="C17" s="107"/>
      <c r="D17" s="107"/>
      <c r="E17" s="107"/>
      <c r="F17" s="107"/>
      <c r="G17" s="107"/>
      <c r="H17" s="107"/>
      <c r="I17" s="116"/>
    </row>
    <row r="18" spans="1:11" ht="2.1" customHeight="1">
      <c r="A18" s="8"/>
      <c r="B18" s="107"/>
      <c r="C18" s="107"/>
      <c r="D18" s="107"/>
      <c r="E18" s="107"/>
      <c r="F18" s="107"/>
      <c r="G18" s="107"/>
      <c r="H18" s="107"/>
      <c r="I18" s="116"/>
    </row>
    <row r="19" spans="1:11" ht="12.95" customHeight="1">
      <c r="A19" s="8"/>
      <c r="B19" s="119" t="s">
        <v>143</v>
      </c>
      <c r="C19" s="118" t="s">
        <v>16</v>
      </c>
      <c r="D19" s="119" t="s">
        <v>144</v>
      </c>
      <c r="E19" s="118" t="s">
        <v>16</v>
      </c>
      <c r="F19" s="119" t="s">
        <v>145</v>
      </c>
      <c r="G19" s="121" t="s">
        <v>68</v>
      </c>
      <c r="H19" s="107"/>
      <c r="I19" s="116"/>
    </row>
    <row r="20" spans="1:11" ht="12.95" customHeight="1">
      <c r="A20" s="8"/>
      <c r="B20" s="169" t="str">
        <f>IF('Daten-Eingabe'!$G$49="","",'Daten-Eingabe'!$G$49^2)</f>
        <v/>
      </c>
      <c r="C20" s="118" t="s">
        <v>16</v>
      </c>
      <c r="D20" s="169" t="str">
        <f>IF('Daten-Eingabe'!$G$32="","",'Daten-Eingabe'!$G$32^2)</f>
        <v/>
      </c>
      <c r="E20" s="118" t="s">
        <v>16</v>
      </c>
      <c r="F20" s="169" t="str">
        <f>IF('Daten-Eingabe'!$G$47="","",'Daten-Eingabe'!$G$47^2)</f>
        <v/>
      </c>
      <c r="G20" s="121" t="s">
        <v>68</v>
      </c>
      <c r="H20" s="107"/>
      <c r="I20" s="213" t="str">
        <f>IF(OR($F$20="",$F$20&gt;(0.8)^2,$F$20&lt;(0.3)^2,$D$20="",$D$20&gt;(0.8)^2,$D$20&lt;(0.3)^2,$B$20=""),"NEIN",IF($B$20+$D$20+$F$20&gt;1,"NEIN","JA"))</f>
        <v>NEIN</v>
      </c>
    </row>
    <row r="21" spans="1:11" ht="8.1" customHeight="1">
      <c r="A21" s="8"/>
      <c r="B21" s="107"/>
      <c r="C21" s="107"/>
      <c r="D21" s="107"/>
      <c r="E21" s="107"/>
      <c r="F21" s="107"/>
      <c r="G21" s="107"/>
      <c r="H21" s="107"/>
      <c r="I21" s="116"/>
    </row>
    <row r="22" spans="1:11">
      <c r="A22" s="107" t="s">
        <v>137</v>
      </c>
      <c r="B22" s="8"/>
      <c r="C22" s="107"/>
      <c r="D22" s="107"/>
      <c r="E22" s="107"/>
      <c r="F22" s="107"/>
      <c r="G22" s="107"/>
      <c r="H22" s="107"/>
      <c r="I22" s="116"/>
    </row>
    <row r="23" spans="1:11" ht="2.1" customHeight="1">
      <c r="A23" s="8"/>
      <c r="B23" s="107"/>
      <c r="C23" s="107"/>
      <c r="D23" s="107"/>
      <c r="E23" s="107"/>
      <c r="F23" s="107"/>
      <c r="G23" s="107"/>
      <c r="H23" s="107"/>
      <c r="I23" s="116"/>
    </row>
    <row r="24" spans="1:11" ht="12.95" customHeight="1">
      <c r="A24" s="8"/>
      <c r="B24" s="123"/>
      <c r="C24" s="123"/>
      <c r="D24" s="124"/>
      <c r="E24" s="119" t="s">
        <v>146</v>
      </c>
      <c r="F24" s="121" t="s">
        <v>23</v>
      </c>
      <c r="G24" s="119" t="s">
        <v>173</v>
      </c>
      <c r="H24" s="125"/>
      <c r="I24" s="116"/>
    </row>
    <row r="25" spans="1:11" ht="12.95" hidden="1" customHeight="1">
      <c r="A25" s="8"/>
      <c r="B25" s="126" t="s">
        <v>65</v>
      </c>
      <c r="C25" s="127"/>
      <c r="D25" s="128"/>
      <c r="E25" s="129">
        <f>'Daten-Eingabe'!G26</f>
        <v>0</v>
      </c>
      <c r="F25" s="130" t="s">
        <v>23</v>
      </c>
      <c r="G25" s="129">
        <f>IF('Daten-Eingabe'!H11=0,0,'Daten-Eingabe'!G11/'Daten-Eingabe'!H11)</f>
        <v>0</v>
      </c>
      <c r="H25" s="125"/>
      <c r="I25" s="131"/>
    </row>
    <row r="26" spans="1:11" ht="12.95" customHeight="1">
      <c r="A26" s="8"/>
      <c r="B26" s="132" t="s">
        <v>97</v>
      </c>
      <c r="C26" s="133"/>
      <c r="D26" s="134" t="s">
        <v>58</v>
      </c>
      <c r="E26" s="169" t="str">
        <f>IF('Daten-Eingabe'!$G$26="","",'Daten-Eingabe'!$G$26)</f>
        <v/>
      </c>
      <c r="F26" s="121" t="s">
        <v>23</v>
      </c>
      <c r="G26" s="120" t="str">
        <f>IF('Daten-Eingabe'!$H$12="","",IF('Daten-Eingabe'!$H$12=0,"",'Daten-Eingabe'!$G$12/'Daten-Eingabe'!$H$12))</f>
        <v/>
      </c>
      <c r="H26" s="125"/>
      <c r="I26" s="213" t="str">
        <f>IF(OR($E$26="",$E$26&gt;100000000,$G$26=""),"NEIN",IF($G$26&gt;$E$26,"NEIN","JA"))</f>
        <v>NEIN</v>
      </c>
    </row>
    <row r="27" spans="1:11" ht="12.95" customHeight="1">
      <c r="A27" s="8"/>
      <c r="B27" s="135"/>
      <c r="C27" s="136"/>
      <c r="D27" s="134" t="s">
        <v>59</v>
      </c>
      <c r="E27" s="169" t="str">
        <f>IF('Daten-Eingabe'!$G$26="","",'Daten-Eingabe'!$G$26)</f>
        <v/>
      </c>
      <c r="F27" s="121" t="s">
        <v>23</v>
      </c>
      <c r="G27" s="120" t="str">
        <f>IF('Daten-Eingabe'!$H$13="","",IF('Daten-Eingabe'!$H$13=0,"",'Daten-Eingabe'!$G$13/'Daten-Eingabe'!$H$13))</f>
        <v/>
      </c>
      <c r="H27" s="125"/>
      <c r="I27" s="213" t="str">
        <f>IF(OR($E$27="",$E$27&gt;100000000,$G$27=""),"NEIN",IF($G$27&gt;$E$27,"NEIN","JA"))</f>
        <v>NEIN</v>
      </c>
    </row>
    <row r="28" spans="1:11" ht="12.95" hidden="1" customHeight="1">
      <c r="A28" s="8"/>
      <c r="B28" s="135"/>
      <c r="C28" s="123"/>
      <c r="D28" s="134" t="s">
        <v>60</v>
      </c>
      <c r="E28" s="129">
        <v>0</v>
      </c>
      <c r="F28" s="130" t="s">
        <v>23</v>
      </c>
      <c r="G28" s="129">
        <v>0</v>
      </c>
      <c r="H28" s="125"/>
      <c r="I28" s="131"/>
    </row>
    <row r="29" spans="1:11" ht="8.1" customHeight="1">
      <c r="A29" s="8"/>
      <c r="B29" s="107"/>
      <c r="C29" s="107"/>
      <c r="D29" s="107"/>
      <c r="E29" s="137"/>
      <c r="F29" s="138"/>
      <c r="G29" s="137"/>
      <c r="H29" s="125"/>
      <c r="I29" s="139"/>
    </row>
    <row r="30" spans="1:11" ht="10.5" hidden="1" customHeight="1">
      <c r="A30" s="8"/>
      <c r="B30" s="107"/>
      <c r="C30" s="107"/>
      <c r="D30" s="107"/>
      <c r="E30" s="107"/>
      <c r="F30" s="107"/>
      <c r="G30" s="108"/>
      <c r="H30" s="107"/>
      <c r="I30" s="116"/>
    </row>
    <row r="31" spans="1:11">
      <c r="A31" s="107" t="s">
        <v>78</v>
      </c>
      <c r="B31" s="8"/>
      <c r="C31" s="107"/>
      <c r="D31" s="107"/>
      <c r="E31" s="107"/>
      <c r="F31" s="107"/>
      <c r="G31" s="108"/>
      <c r="H31" s="107"/>
      <c r="I31" s="116"/>
      <c r="K31" s="305"/>
    </row>
    <row r="32" spans="1:11" s="8" customFormat="1" ht="2.1" customHeight="1">
      <c r="B32" s="107"/>
      <c r="C32" s="107"/>
      <c r="D32" s="107"/>
      <c r="E32" s="107"/>
      <c r="F32" s="107"/>
      <c r="G32" s="108"/>
      <c r="H32" s="107"/>
      <c r="I32" s="116"/>
      <c r="K32" s="308"/>
    </row>
    <row r="33" spans="1:11" ht="12.95" customHeight="1">
      <c r="A33" s="377" t="s">
        <v>166</v>
      </c>
      <c r="B33" s="378"/>
      <c r="C33" s="378"/>
      <c r="D33" s="378"/>
      <c r="E33" s="378"/>
      <c r="F33" s="378"/>
      <c r="G33" s="140" t="str">
        <f>IF('Daten-Eingabe'!$G$19="","DL fehlt",IF('Daten-Eingabe'!$G$18="","NUD fehlt",IF('Daten-Eingabe'!$G$17="","IZRS fehlt",IF('Daten-Eingabe'!$G$13="","",IF('Daten-Eingabe'!$G$13=0,"",('Daten-Eingabe'!$G$13+'Daten-Eingabe'!$G$17+'Daten-Eingabe'!$G$18+'Daten-Eingabe'!$G$19+'Daten-Eingabe'!$G$20)/'Daten-Eingabe'!$G$13)))))</f>
        <v>DL fehlt</v>
      </c>
      <c r="H33" s="107"/>
      <c r="I33" s="116"/>
      <c r="K33" s="208"/>
    </row>
    <row r="34" spans="1:11" ht="12.95" customHeight="1">
      <c r="A34" s="8"/>
      <c r="B34" s="107"/>
      <c r="C34" s="107"/>
      <c r="D34" s="113" t="s">
        <v>167</v>
      </c>
      <c r="E34" s="142"/>
      <c r="F34" s="121" t="s">
        <v>22</v>
      </c>
      <c r="G34" s="119" t="s">
        <v>148</v>
      </c>
      <c r="H34" s="125"/>
      <c r="I34" s="116"/>
    </row>
    <row r="35" spans="1:11" ht="12.95" customHeight="1">
      <c r="A35" s="8"/>
      <c r="B35" s="107"/>
      <c r="C35" s="107"/>
      <c r="D35" s="368" t="str">
        <f>IF('Daten-Eingabe'!$G$15="","R fehlt",IF($G$33="","Q fehlt",IF('Daten-Eingabe'!$G$16="","Anzahl  N  fehlt",($G$33*'Daten-Eingabe'!$G$13*'Daten-Eingabe'!$G$15)/'Daten-Eingabe'!$G$16)))</f>
        <v>R fehlt</v>
      </c>
      <c r="E35" s="369"/>
      <c r="F35" s="121" t="s">
        <v>22</v>
      </c>
      <c r="G35" s="120" t="str">
        <f>IF('Daten-Eingabe'!$G$37="","",'Daten-Eingabe'!$G$37)</f>
        <v/>
      </c>
      <c r="H35" s="125"/>
      <c r="I35" s="213" t="str">
        <f>IF(OR($G$33="",$G$35="",$G$35&gt;10000000),"NEIN",IF($D$35&gt;$G$35,"NEIN","JA"))</f>
        <v>NEIN</v>
      </c>
    </row>
    <row r="36" spans="1:11" ht="8.1" customHeight="1">
      <c r="A36" s="8"/>
      <c r="B36" s="107"/>
      <c r="C36" s="107"/>
      <c r="D36" s="107"/>
      <c r="E36" s="107"/>
      <c r="F36" s="107"/>
      <c r="G36" s="107"/>
      <c r="H36" s="107"/>
      <c r="I36" s="116"/>
    </row>
    <row r="37" spans="1:11">
      <c r="A37" s="107" t="s">
        <v>136</v>
      </c>
      <c r="B37" s="8"/>
      <c r="C37" s="107"/>
      <c r="D37" s="107"/>
      <c r="E37" s="107"/>
      <c r="F37" s="107"/>
      <c r="G37" s="107"/>
      <c r="H37" s="107"/>
      <c r="I37" s="116"/>
    </row>
    <row r="38" spans="1:11" ht="2.1" customHeight="1">
      <c r="A38" s="8"/>
      <c r="B38" s="107"/>
      <c r="C38" s="107"/>
      <c r="D38" s="107"/>
      <c r="E38" s="107"/>
      <c r="F38" s="107"/>
      <c r="G38" s="107"/>
      <c r="H38" s="107"/>
      <c r="I38" s="116"/>
    </row>
    <row r="39" spans="1:11" ht="12.95" customHeight="1">
      <c r="A39" s="8"/>
      <c r="B39" s="123"/>
      <c r="C39" s="123"/>
      <c r="D39" s="124"/>
      <c r="E39" s="119" t="s">
        <v>168</v>
      </c>
      <c r="F39" s="121" t="s">
        <v>23</v>
      </c>
      <c r="G39" s="119" t="s">
        <v>173</v>
      </c>
      <c r="H39" s="125"/>
      <c r="I39" s="116"/>
    </row>
    <row r="40" spans="1:11" ht="12.95" hidden="1" customHeight="1" thickBot="1">
      <c r="A40" s="8"/>
      <c r="B40" s="143" t="s">
        <v>65</v>
      </c>
      <c r="C40" s="144"/>
      <c r="D40" s="145"/>
      <c r="E40" s="146">
        <f>'Daten-Eingabe'!G40</f>
        <v>0</v>
      </c>
      <c r="F40" s="130" t="s">
        <v>23</v>
      </c>
      <c r="G40" s="146">
        <f>IF('Daten-Eingabe'!H11=0,0,'Daten-Eingabe'!G11/'Daten-Eingabe'!H11)</f>
        <v>0</v>
      </c>
      <c r="H40" s="125"/>
      <c r="I40" s="131"/>
    </row>
    <row r="41" spans="1:11" ht="12.95" customHeight="1">
      <c r="A41" s="8"/>
      <c r="B41" s="132" t="s">
        <v>100</v>
      </c>
      <c r="C41" s="133"/>
      <c r="D41" s="134" t="s">
        <v>58</v>
      </c>
      <c r="E41" s="169" t="str">
        <f>IF('Daten-Eingabe'!$G$40="","",'Daten-Eingabe'!$G$40)</f>
        <v/>
      </c>
      <c r="F41" s="121" t="s">
        <v>23</v>
      </c>
      <c r="G41" s="114" t="str">
        <f>IF('Daten-Eingabe'!$H$12="","",IF('Daten-Eingabe'!$H$12=0,"",'Daten-Eingabe'!$G$12/'Daten-Eingabe'!$H$12))</f>
        <v/>
      </c>
      <c r="H41" s="125"/>
      <c r="I41" s="213" t="str">
        <f>IF(OR($G$41=0,$G$41="",$E$41="",$E$41&gt;100000000),"NEIN",IF($G$41&gt;$E$41,"NEIN","JA"))</f>
        <v>NEIN</v>
      </c>
    </row>
    <row r="42" spans="1:11" ht="12.95" customHeight="1">
      <c r="A42" s="8"/>
      <c r="B42" s="135"/>
      <c r="C42" s="123"/>
      <c r="D42" s="134" t="s">
        <v>59</v>
      </c>
      <c r="E42" s="169" t="str">
        <f>IF('Daten-Eingabe'!$G$40="","",'Daten-Eingabe'!$G$40)</f>
        <v/>
      </c>
      <c r="F42" s="121" t="s">
        <v>23</v>
      </c>
      <c r="G42" s="114" t="str">
        <f>IF('Daten-Eingabe'!$H$13="","",IF('Daten-Eingabe'!$H$13=0,"",'Daten-Eingabe'!$G$13/'Daten-Eingabe'!$H$13))</f>
        <v/>
      </c>
      <c r="H42" s="125"/>
      <c r="I42" s="213" t="str">
        <f>IF(OR($G$42=0,$G$42="",$E$42="",$E$42&gt;100000000),"NEIN",IF($G$42&gt;$E$42,"NEIN","JA"))</f>
        <v>NEIN</v>
      </c>
    </row>
    <row r="43" spans="1:11" ht="12.95" hidden="1" customHeight="1">
      <c r="A43" s="8"/>
      <c r="B43" s="135"/>
      <c r="C43" s="123"/>
      <c r="D43" s="134" t="s">
        <v>60</v>
      </c>
      <c r="E43" s="129">
        <v>0</v>
      </c>
      <c r="F43" s="121" t="s">
        <v>23</v>
      </c>
      <c r="G43" s="129">
        <v>0</v>
      </c>
      <c r="H43" s="125"/>
      <c r="I43" s="131"/>
    </row>
    <row r="44" spans="1:11" ht="8.1" customHeight="1">
      <c r="A44" s="8"/>
      <c r="B44" s="107"/>
      <c r="C44" s="107"/>
      <c r="D44" s="107"/>
      <c r="E44" s="137"/>
      <c r="F44" s="138"/>
      <c r="G44" s="137"/>
      <c r="H44" s="125"/>
      <c r="I44" s="139"/>
    </row>
    <row r="45" spans="1:11" ht="15.75">
      <c r="A45" s="8" t="s">
        <v>212</v>
      </c>
      <c r="B45" s="107"/>
      <c r="C45" s="107"/>
      <c r="D45" s="107"/>
      <c r="E45" s="137"/>
      <c r="F45" s="138"/>
      <c r="G45" s="137"/>
      <c r="H45" s="125"/>
      <c r="I45" s="139"/>
    </row>
    <row r="46" spans="1:11" ht="2.1" customHeight="1">
      <c r="A46" s="8"/>
      <c r="B46" s="107"/>
      <c r="C46" s="107"/>
      <c r="D46" s="107"/>
      <c r="E46" s="137"/>
      <c r="F46" s="138"/>
      <c r="G46" s="137"/>
      <c r="H46" s="125"/>
      <c r="I46" s="139"/>
    </row>
    <row r="47" spans="1:11" ht="12.95" customHeight="1">
      <c r="A47" s="8"/>
      <c r="B47" s="107"/>
      <c r="C47" s="107"/>
      <c r="D47" s="141" t="s">
        <v>169</v>
      </c>
      <c r="E47" s="142"/>
      <c r="F47" s="121" t="s">
        <v>23</v>
      </c>
      <c r="G47" s="119" t="s">
        <v>170</v>
      </c>
      <c r="H47" s="125"/>
      <c r="I47" s="139"/>
    </row>
    <row r="48" spans="1:11" ht="12.95" customHeight="1">
      <c r="A48" s="8"/>
      <c r="B48" s="107"/>
      <c r="C48" s="107"/>
      <c r="D48" s="368">
        <f>IF('Daten-Eingabe'!$G$43&lt;&gt;0,'Daten-Eingabe'!$G$43,(IF('Daten-Eingabe'!$G$44&lt;&gt;0,'Daten-Eingabe'!$G$37/(2*'Daten-Eingabe'!$G$44),'Daten-Eingabe'!$G$40)))</f>
        <v>0</v>
      </c>
      <c r="E48" s="369"/>
      <c r="F48" s="121" t="s">
        <v>23</v>
      </c>
      <c r="G48" s="114" t="str">
        <f>IF('Daten-Eingabe'!$H$12="","",IF('Daten-Eingabe'!$H$12=0,"",'Daten-Eingabe'!$G$13/'Daten-Eingabe'!$H$12))</f>
        <v/>
      </c>
      <c r="H48" s="125"/>
      <c r="I48" s="213" t="str">
        <f>IF(D48&gt;10000000,"NEIN",IF($G$48="","NEIN",IF($G$48&gt;$D$48,"NEIN","JA")))</f>
        <v>NEIN</v>
      </c>
    </row>
    <row r="49" spans="1:9" ht="8.1" customHeight="1">
      <c r="A49" s="8"/>
      <c r="B49" s="107"/>
      <c r="C49" s="107"/>
      <c r="D49" s="9"/>
      <c r="E49" s="147"/>
      <c r="F49" s="138"/>
      <c r="G49" s="137"/>
      <c r="H49" s="125"/>
      <c r="I49" s="139"/>
    </row>
    <row r="50" spans="1:9" ht="15.75" hidden="1">
      <c r="A50" s="8" t="s">
        <v>81</v>
      </c>
      <c r="B50" s="107"/>
      <c r="C50" s="107"/>
      <c r="D50" s="107"/>
      <c r="E50" s="137"/>
      <c r="F50" s="138"/>
      <c r="G50" s="137"/>
      <c r="H50" s="125"/>
      <c r="I50" s="139"/>
    </row>
    <row r="51" spans="1:9" ht="2.1" hidden="1" customHeight="1">
      <c r="A51" s="8"/>
      <c r="B51" s="107"/>
      <c r="C51" s="107"/>
      <c r="D51" s="107"/>
      <c r="E51" s="137"/>
      <c r="F51" s="138"/>
      <c r="G51" s="137"/>
      <c r="H51" s="125"/>
      <c r="I51" s="139"/>
    </row>
    <row r="52" spans="1:9" ht="15" hidden="1">
      <c r="A52" s="8"/>
      <c r="B52" s="107"/>
      <c r="C52" s="107"/>
      <c r="D52" s="141" t="s">
        <v>80</v>
      </c>
      <c r="E52" s="142"/>
      <c r="F52" s="121" t="s">
        <v>23</v>
      </c>
      <c r="G52" s="119" t="s">
        <v>71</v>
      </c>
      <c r="H52" s="125"/>
      <c r="I52" s="139"/>
    </row>
    <row r="53" spans="1:9" hidden="1">
      <c r="A53" s="8"/>
      <c r="B53" s="107"/>
      <c r="C53" s="107"/>
      <c r="D53" s="370">
        <v>0</v>
      </c>
      <c r="E53" s="371"/>
      <c r="F53" s="121" t="s">
        <v>23</v>
      </c>
      <c r="G53" s="118">
        <v>0</v>
      </c>
      <c r="H53" s="107"/>
      <c r="I53" s="139"/>
    </row>
    <row r="54" spans="1:9" ht="8.1" hidden="1" customHeight="1">
      <c r="A54" s="8"/>
      <c r="B54" s="107"/>
      <c r="C54" s="107"/>
      <c r="D54" s="9"/>
      <c r="E54" s="147"/>
      <c r="F54" s="138"/>
      <c r="G54" s="137"/>
      <c r="H54" s="107"/>
      <c r="I54" s="116"/>
    </row>
    <row r="55" spans="1:9">
      <c r="A55" s="107" t="s">
        <v>129</v>
      </c>
      <c r="B55" s="8"/>
      <c r="C55" s="107"/>
      <c r="D55" s="107"/>
      <c r="E55" s="107"/>
      <c r="F55" s="107"/>
      <c r="G55" s="107"/>
      <c r="H55" s="107"/>
      <c r="I55" s="116"/>
    </row>
    <row r="56" spans="1:9" ht="2.1" customHeight="1">
      <c r="A56" s="8"/>
      <c r="B56" s="107"/>
      <c r="C56" s="107"/>
      <c r="D56" s="107"/>
      <c r="E56" s="107"/>
      <c r="F56" s="107"/>
      <c r="G56" s="107"/>
      <c r="H56" s="107"/>
      <c r="I56" s="116"/>
    </row>
    <row r="57" spans="1:9" ht="12.95" customHeight="1">
      <c r="A57" s="8"/>
      <c r="B57" s="107"/>
      <c r="C57" s="107"/>
      <c r="D57" s="107"/>
      <c r="E57" s="119" t="s">
        <v>151</v>
      </c>
      <c r="F57" s="121" t="s">
        <v>23</v>
      </c>
      <c r="G57" s="119" t="s">
        <v>152</v>
      </c>
      <c r="H57" s="125"/>
      <c r="I57" s="116"/>
    </row>
    <row r="58" spans="1:9" ht="12.95" customHeight="1">
      <c r="A58" s="8"/>
      <c r="B58" s="107"/>
      <c r="C58" s="107"/>
      <c r="D58" s="107"/>
      <c r="E58" s="212" t="str">
        <f>IF('Daten-Eingabe'!$G$16="","",IF('Daten-Eingabe'!$G$16=0,"",'Daten-Eingabe'!$G$19*'Daten-Eingabe'!$G$15/'Daten-Eingabe'!$G$16))</f>
        <v/>
      </c>
      <c r="F58" s="121" t="s">
        <v>23</v>
      </c>
      <c r="G58" s="120" t="str">
        <f>IF('Daten-Eingabe'!$G$38="","",'Daten-Eingabe'!$G$38)</f>
        <v/>
      </c>
      <c r="H58" s="125"/>
      <c r="I58" s="213" t="str">
        <f>IF(OR($E$58="",$G$58=""),"NEIN",IF($G$58&gt;$E$58,"NEIN","JA"))</f>
        <v>NEIN</v>
      </c>
    </row>
    <row r="59" spans="1:9" ht="8.1" customHeight="1">
      <c r="A59" s="8"/>
      <c r="B59" s="107"/>
      <c r="C59" s="107"/>
      <c r="D59" s="107"/>
      <c r="E59" s="107"/>
      <c r="F59" s="107"/>
      <c r="G59" s="107"/>
      <c r="H59" s="107"/>
      <c r="I59" s="116"/>
    </row>
    <row r="60" spans="1:9">
      <c r="A60" s="107" t="s">
        <v>132</v>
      </c>
      <c r="B60" s="8"/>
      <c r="C60" s="107"/>
      <c r="D60" s="107"/>
      <c r="E60" s="107"/>
      <c r="F60" s="107"/>
      <c r="G60" s="107"/>
      <c r="H60" s="107"/>
      <c r="I60" s="116"/>
    </row>
    <row r="61" spans="1:9" ht="2.1" customHeight="1">
      <c r="A61" s="8"/>
      <c r="B61" s="107"/>
      <c r="C61" s="107"/>
      <c r="D61" s="107"/>
      <c r="E61" s="107"/>
      <c r="F61" s="107"/>
      <c r="G61" s="107"/>
      <c r="H61" s="107"/>
      <c r="I61" s="116"/>
    </row>
    <row r="62" spans="1:9" ht="12.95" customHeight="1">
      <c r="A62" s="8"/>
      <c r="B62" s="107"/>
      <c r="C62" s="107"/>
      <c r="D62" s="107"/>
      <c r="E62" s="148" t="s">
        <v>171</v>
      </c>
      <c r="F62" s="121" t="s">
        <v>23</v>
      </c>
      <c r="G62" s="119" t="s">
        <v>172</v>
      </c>
      <c r="H62" s="125"/>
      <c r="I62" s="116"/>
    </row>
    <row r="63" spans="1:9" ht="12.95" customHeight="1">
      <c r="A63" s="8"/>
      <c r="B63" s="107"/>
      <c r="C63" s="107"/>
      <c r="D63" s="107"/>
      <c r="E63" s="207" t="str">
        <f>IF('Daten-Eingabe'!$G$16="","",IF('Daten-Eingabe'!$G$16=0,"",'Daten-Eingabe'!$H$12*'Daten-Eingabe'!$G$15/'Daten-Eingabe'!$G$16^0.5))</f>
        <v/>
      </c>
      <c r="F63" s="121" t="s">
        <v>23</v>
      </c>
      <c r="G63" s="207" t="str">
        <f>IF('Daten-Eingabe'!$G$37="","",IF('Daten-Eingabe'!$G$42&lt;&gt;0,'Daten-Eingabe'!$G$37/'Daten-Eingabe'!$G$42,IF('Daten-Eingabe'!$G$41&lt;&gt;0,'Daten-Eingabe'!$G$41,IF('Daten-Eingabe'!$G$40=0,"",'Daten-Eingabe'!$G$37/'Daten-Eingabe'!$G$40))))</f>
        <v/>
      </c>
      <c r="H63" s="125"/>
      <c r="I63" s="213" t="str">
        <f>IF(OR($E$63="",$G$63=""),"NEIN",IF($G$63&gt;$E$63,"NEIN","JA"))</f>
        <v>NEIN</v>
      </c>
    </row>
    <row r="64" spans="1:9" ht="8.1" customHeight="1">
      <c r="A64" s="8"/>
      <c r="B64" s="107"/>
      <c r="C64" s="107"/>
      <c r="D64" s="107"/>
      <c r="E64" s="107"/>
      <c r="F64" s="107"/>
      <c r="G64" s="107"/>
      <c r="H64" s="107"/>
      <c r="I64" s="150"/>
    </row>
    <row r="65" spans="1:9">
      <c r="A65" s="107" t="s">
        <v>125</v>
      </c>
      <c r="B65" s="8"/>
      <c r="C65" s="107"/>
      <c r="D65" s="107"/>
      <c r="E65" s="107"/>
      <c r="F65" s="107"/>
      <c r="G65" s="107"/>
      <c r="H65" s="107"/>
      <c r="I65" s="150"/>
    </row>
    <row r="66" spans="1:9" ht="2.1" customHeight="1">
      <c r="A66" s="8"/>
      <c r="B66" s="107"/>
      <c r="C66" s="107"/>
      <c r="D66" s="107"/>
      <c r="E66" s="107"/>
      <c r="F66" s="107"/>
      <c r="G66" s="107"/>
      <c r="H66" s="107"/>
      <c r="I66" s="150"/>
    </row>
    <row r="67" spans="1:9" ht="12.95" customHeight="1">
      <c r="A67" s="8"/>
      <c r="B67" s="107"/>
      <c r="C67" s="204" t="s">
        <v>131</v>
      </c>
      <c r="D67" s="372" t="s">
        <v>175</v>
      </c>
      <c r="E67" s="373"/>
      <c r="F67" s="121" t="s">
        <v>23</v>
      </c>
      <c r="G67" s="119" t="s">
        <v>158</v>
      </c>
      <c r="H67" s="125"/>
      <c r="I67" s="150"/>
    </row>
    <row r="68" spans="1:9" ht="12.95" customHeight="1">
      <c r="A68" s="8"/>
      <c r="B68" s="107"/>
      <c r="C68" s="203" t="s">
        <v>126</v>
      </c>
      <c r="D68" s="366" t="str">
        <f>IF('Daten-Eingabe'!$G$39="","",IF(OR('Daten-Eingabe'!$G$37=0,'Daten-Eingabe'!$G$16=0),"",'Daten-Eingabe'!$G$39*'Daten-Eingabe'!$G$27*'Daten-Eingabe'!$G$15*'Daten-Eingabe'!$G$19/('Daten-Eingabe'!$G$37*'Daten-Eingabe'!$G$16)))</f>
        <v/>
      </c>
      <c r="E68" s="367"/>
      <c r="F68" s="121" t="s">
        <v>23</v>
      </c>
      <c r="G68" s="120" t="str">
        <f>IF('Daten-Eingabe'!$G$28="","",'Daten-Eingabe'!$G$28)</f>
        <v/>
      </c>
      <c r="H68" s="125"/>
      <c r="I68" s="213" t="str">
        <f>IF(OR($D$68&gt;1000000,$G$68="",$D$68=""),"NEIN",IF($G$68&gt;$D$68,"NEIN","JA"))</f>
        <v>NEIN</v>
      </c>
    </row>
    <row r="69" spans="1:9" ht="12.95" customHeight="1">
      <c r="A69" s="8"/>
      <c r="B69" s="107"/>
      <c r="C69" s="202"/>
      <c r="D69" s="200"/>
      <c r="E69" s="201"/>
      <c r="F69" s="162"/>
      <c r="G69" s="163"/>
      <c r="H69" s="125"/>
      <c r="I69" s="199"/>
    </row>
    <row r="70" spans="1:9" ht="12.95" customHeight="1">
      <c r="A70" s="8"/>
      <c r="B70" s="107"/>
      <c r="C70" s="204" t="s">
        <v>135</v>
      </c>
      <c r="D70" s="379" t="s">
        <v>176</v>
      </c>
      <c r="E70" s="373"/>
      <c r="F70" s="121" t="s">
        <v>23</v>
      </c>
      <c r="G70" s="151" t="s">
        <v>159</v>
      </c>
      <c r="H70" s="125"/>
      <c r="I70" s="150"/>
    </row>
    <row r="71" spans="1:9" ht="12.95" customHeight="1">
      <c r="A71" s="8"/>
      <c r="B71" s="107"/>
      <c r="C71" s="306"/>
      <c r="D71" s="366" t="str">
        <f>IF('Daten-Eingabe'!$G$39="","",IF(OR('Daten-Eingabe'!$G$37=0,'Daten-Eingabe'!$G$16=0),"",'Daten-Eingabe'!$G$39*1000*'Daten-Eingabe'!$G$27*'Daten-Eingabe'!$G$15*'Daten-Eingabe'!$H$12/('Daten-Eingabe'!$G$37*'Daten-Eingabe'!$G$16)))</f>
        <v/>
      </c>
      <c r="E71" s="367"/>
      <c r="F71" s="121" t="s">
        <v>23</v>
      </c>
      <c r="G71" s="120">
        <f>'Daten-Eingabe'!$G$29</f>
        <v>0</v>
      </c>
      <c r="H71" s="125"/>
      <c r="I71" s="213" t="str">
        <f>IF(OR($D$71&gt;1000000,$G$71="",$D$71=""),"NEIN",IF($G$71&gt;$D$71,"NEIN","JA"))</f>
        <v>NEIN</v>
      </c>
    </row>
    <row r="72" spans="1:9" ht="8.1" customHeight="1">
      <c r="A72" s="8"/>
      <c r="B72" s="107"/>
      <c r="C72" s="107"/>
      <c r="D72" s="107"/>
      <c r="E72" s="107"/>
      <c r="F72" s="107"/>
      <c r="G72" s="107"/>
      <c r="H72" s="107"/>
      <c r="I72" s="150"/>
    </row>
    <row r="73" spans="1:9">
      <c r="A73" s="107" t="s">
        <v>209</v>
      </c>
      <c r="B73" s="8"/>
      <c r="C73" s="107"/>
      <c r="D73" s="107"/>
      <c r="E73" s="107"/>
      <c r="F73" s="107"/>
      <c r="G73" s="107"/>
      <c r="H73" s="107"/>
      <c r="I73" s="150"/>
    </row>
    <row r="74" spans="1:9" ht="2.1" customHeight="1">
      <c r="A74" s="8"/>
      <c r="B74" s="107"/>
      <c r="C74" s="107"/>
      <c r="D74" s="107"/>
      <c r="E74" s="107"/>
      <c r="F74" s="107"/>
      <c r="G74" s="107"/>
      <c r="H74" s="107"/>
      <c r="I74" s="150"/>
    </row>
    <row r="75" spans="1:9" ht="12.95" customHeight="1">
      <c r="A75" s="8"/>
      <c r="B75" s="107"/>
      <c r="C75" s="119" t="s">
        <v>160</v>
      </c>
      <c r="D75" s="121" t="s">
        <v>22</v>
      </c>
      <c r="E75" s="119" t="s">
        <v>177</v>
      </c>
      <c r="F75" s="121" t="s">
        <v>22</v>
      </c>
      <c r="G75" s="119" t="s">
        <v>162</v>
      </c>
      <c r="H75" s="125"/>
      <c r="I75" s="150"/>
    </row>
    <row r="76" spans="1:9" ht="12.95" customHeight="1">
      <c r="A76" s="8"/>
      <c r="B76" s="107"/>
      <c r="C76" s="120" t="str">
        <f>IF('Daten-Eingabe'!$G$30="","fehlt",'Daten-Eingabe'!$G$30)</f>
        <v>fehlt</v>
      </c>
      <c r="D76" s="121" t="s">
        <v>22</v>
      </c>
      <c r="E76" s="212" t="str">
        <f>IF('Daten-Eingabe'!G45="","R LC  fehlt",IF('Daten-Eingabe'!$G$16="","",IF('Daten-Eingabe'!$G$16=0,"",'Daten-Eingabe'!$G$45/'Daten-Eingabe'!$G$16)))</f>
        <v>R LC  fehlt</v>
      </c>
      <c r="F76" s="121" t="s">
        <v>22</v>
      </c>
      <c r="G76" s="120" t="str">
        <f>IF('Daten-Eingabe'!$H$30&gt;1000000,"fehlt",IF('Daten-Eingabe'!$H$30="","fehlt",'Daten-Eingabe'!$H$30))</f>
        <v>fehlt</v>
      </c>
      <c r="H76" s="125"/>
      <c r="I76" s="213" t="str">
        <f>IF($C$76=0,"NEIN",IF($G$76="fehlt","NEIN",IF($E$76="","NEIN",IF($E$76&lt;$C$76,"NEIN",IF($E$76&gt;$G$76,"NEIN","JA")))))</f>
        <v>NEIN</v>
      </c>
    </row>
    <row r="77" spans="1:9" ht="8.1" customHeight="1">
      <c r="A77" s="8"/>
      <c r="B77" s="107"/>
      <c r="C77" s="107"/>
      <c r="D77" s="107"/>
      <c r="E77" s="107"/>
      <c r="F77" s="107"/>
      <c r="G77" s="107"/>
      <c r="H77" s="107"/>
      <c r="I77" s="150"/>
    </row>
    <row r="78" spans="1:9">
      <c r="A78" s="107" t="s">
        <v>133</v>
      </c>
      <c r="B78" s="8"/>
      <c r="C78" s="107"/>
      <c r="D78" s="107"/>
      <c r="E78" s="107"/>
      <c r="F78" s="107"/>
      <c r="G78" s="107"/>
      <c r="H78" s="107"/>
      <c r="I78" s="150"/>
    </row>
    <row r="79" spans="1:9" ht="2.1" customHeight="1">
      <c r="A79" s="8"/>
      <c r="B79" s="107"/>
      <c r="C79" s="107"/>
      <c r="D79" s="107"/>
      <c r="E79" s="107"/>
      <c r="F79" s="107"/>
      <c r="G79" s="107"/>
      <c r="H79" s="107"/>
      <c r="I79" s="150"/>
    </row>
    <row r="80" spans="1:9" ht="12.95" customHeight="1">
      <c r="A80" s="8"/>
      <c r="B80" s="107"/>
      <c r="C80" s="107"/>
      <c r="D80" s="107"/>
      <c r="E80" s="110" t="s">
        <v>163</v>
      </c>
      <c r="F80" s="121" t="s">
        <v>22</v>
      </c>
      <c r="G80" s="110" t="s">
        <v>164</v>
      </c>
      <c r="H80" s="125"/>
      <c r="I80" s="150"/>
    </row>
    <row r="81" spans="1:9" ht="12.95" customHeight="1">
      <c r="A81" s="8"/>
      <c r="B81" s="107"/>
      <c r="C81" s="107"/>
      <c r="D81" s="107"/>
      <c r="E81" s="149" t="str">
        <f>IF(OR('Daten-Eingabe'!$G$23="",'Daten-Eingabe'!$G$23=0),"",'Daten-Eingabe'!$G$22/'Daten-Eingabe'!$G$23)</f>
        <v/>
      </c>
      <c r="F81" s="121" t="s">
        <v>22</v>
      </c>
      <c r="G81" s="169" t="str">
        <f>IF('Daten-Eingabe'!$G$34="","",'Daten-Eingabe'!$G$34)</f>
        <v/>
      </c>
      <c r="H81" s="125"/>
      <c r="I81" s="213" t="str">
        <f>IF($G$81&gt;1000000,"NEIN",IF($G$81="","NEIN",IF($G$81&lt;$E$81,"NEIN","JA")))</f>
        <v>NEIN</v>
      </c>
    </row>
    <row r="82" spans="1:9" ht="30" customHeight="1">
      <c r="A82" s="8"/>
      <c r="B82" s="107"/>
      <c r="C82" s="107"/>
      <c r="D82" s="107"/>
      <c r="E82" s="107"/>
      <c r="F82" s="107"/>
      <c r="G82" s="107"/>
      <c r="H82" s="107"/>
      <c r="I82" s="152"/>
    </row>
    <row r="83" spans="1:9">
      <c r="A83" s="93" t="s">
        <v>219</v>
      </c>
      <c r="B83" s="153"/>
      <c r="C83" s="154"/>
      <c r="D83" s="154"/>
      <c r="E83" s="11"/>
      <c r="F83" s="155"/>
      <c r="G83" s="154"/>
      <c r="H83" s="154"/>
      <c r="I83" s="95" t="s">
        <v>218</v>
      </c>
    </row>
    <row r="84" spans="1:9">
      <c r="A84" s="10"/>
      <c r="C84" s="156"/>
      <c r="D84" s="156"/>
      <c r="E84" s="156"/>
      <c r="F84" s="156"/>
      <c r="G84" s="156"/>
      <c r="H84" s="156"/>
      <c r="I84" s="156"/>
    </row>
  </sheetData>
  <sheetProtection sheet="1" selectLockedCells="1"/>
  <mergeCells count="9">
    <mergeCell ref="D71:E71"/>
    <mergeCell ref="D48:E48"/>
    <mergeCell ref="D53:E53"/>
    <mergeCell ref="D67:E67"/>
    <mergeCell ref="D68:E68"/>
    <mergeCell ref="G4:I4"/>
    <mergeCell ref="D35:E35"/>
    <mergeCell ref="A33:F33"/>
    <mergeCell ref="D70:E70"/>
  </mergeCells>
  <phoneticPr fontId="0" type="noConversion"/>
  <conditionalFormatting sqref="I10">
    <cfRule type="cellIs" dxfId="9" priority="1" stopIfTrue="1" operator="equal">
      <formula>"NEIN"</formula>
    </cfRule>
  </conditionalFormatting>
  <conditionalFormatting sqref="I69">
    <cfRule type="cellIs" dxfId="8" priority="2" stopIfTrue="1" operator="equal">
      <formula>"NEIN"</formula>
    </cfRule>
    <cfRule type="cellIs" dxfId="7" priority="3" stopIfTrue="1" operator="equal">
      <formula>""</formula>
    </cfRule>
  </conditionalFormatting>
  <conditionalFormatting sqref="I9 I14:I15 I20 I26:I27 I35 I41:I42 I48 I58 I63 I68 I71 I76 I81">
    <cfRule type="cellIs" dxfId="6" priority="4" stopIfTrue="1" operator="equal">
      <formula>"NEIN"</formula>
    </cfRule>
    <cfRule type="cellIs" dxfId="5" priority="5" stopIfTrue="1" operator="equal">
      <formula>""</formula>
    </cfRule>
  </conditionalFormatting>
  <pageMargins left="0.78740157480314965" right="0.19685039370078741" top="0.59055118110236227" bottom="0.39370078740157483" header="0.51181102362204722" footer="0.51181102362204722"/>
  <pageSetup paperSize="9" orientation="portrait" verticalDpi="300" r:id="rId1"/>
  <headerFooter>
    <oddFooter>&amp;C&amp;8&amp;F;&amp;D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84"/>
  <sheetViews>
    <sheetView workbookViewId="0">
      <selection activeCell="A84" sqref="A84"/>
    </sheetView>
  </sheetViews>
  <sheetFormatPr baseColWidth="10" defaultRowHeight="12.75"/>
  <cols>
    <col min="1" max="1" width="9" style="1" customWidth="1"/>
    <col min="2" max="6" width="11.7109375" style="1" customWidth="1"/>
    <col min="7" max="7" width="12.7109375" style="1" customWidth="1"/>
    <col min="8" max="9" width="5.7109375" style="1" customWidth="1"/>
    <col min="10" max="12" width="10.7109375" style="1" customWidth="1"/>
    <col min="13" max="16384" width="11.42578125" style="1"/>
  </cols>
  <sheetData>
    <row r="1" spans="1:9" ht="14.25">
      <c r="A1" s="309" t="s">
        <v>28</v>
      </c>
      <c r="B1" s="310"/>
      <c r="C1" s="309"/>
      <c r="D1" s="309"/>
      <c r="E1" s="309"/>
      <c r="F1" s="309"/>
      <c r="G1" s="309"/>
      <c r="H1" s="311"/>
      <c r="I1" s="312"/>
    </row>
    <row r="2" spans="1:9">
      <c r="A2" s="313"/>
      <c r="B2" s="313"/>
      <c r="C2" s="313"/>
      <c r="D2" s="313"/>
      <c r="E2" s="313"/>
      <c r="F2" s="313"/>
      <c r="G2" s="313"/>
      <c r="H2" s="313"/>
      <c r="I2" s="314"/>
    </row>
    <row r="3" spans="1:9" ht="9" customHeight="1">
      <c r="A3" s="8"/>
      <c r="B3" s="8"/>
      <c r="C3" s="8"/>
      <c r="D3" s="8"/>
      <c r="E3" s="8"/>
      <c r="F3" s="8"/>
      <c r="G3" s="8"/>
      <c r="H3" s="8"/>
      <c r="I3" s="106"/>
    </row>
    <row r="4" spans="1:9">
      <c r="A4" s="7" t="s">
        <v>95</v>
      </c>
      <c r="B4" s="8"/>
      <c r="C4" s="8"/>
      <c r="D4" s="8"/>
      <c r="E4" s="8"/>
      <c r="F4" s="7" t="s">
        <v>52</v>
      </c>
      <c r="G4" s="374" t="str">
        <f>IF('Daten-Eingabe'!A12="","",'Daten-Eingabe'!A12)</f>
        <v/>
      </c>
      <c r="H4" s="375"/>
      <c r="I4" s="376"/>
    </row>
    <row r="5" spans="1:9" ht="6" customHeight="1">
      <c r="A5" s="8"/>
      <c r="B5" s="8"/>
      <c r="C5" s="8"/>
      <c r="D5" s="8"/>
      <c r="E5" s="8"/>
      <c r="F5" s="8"/>
      <c r="G5" s="8"/>
      <c r="H5" s="8"/>
      <c r="I5" s="106"/>
    </row>
    <row r="6" spans="1:9" ht="14.1" customHeight="1">
      <c r="A6" s="107" t="s">
        <v>75</v>
      </c>
      <c r="B6" s="8"/>
      <c r="C6" s="107"/>
      <c r="D6" s="107"/>
      <c r="E6" s="107"/>
      <c r="F6" s="107"/>
      <c r="G6" s="107"/>
      <c r="H6" s="107"/>
      <c r="I6" s="108" t="s">
        <v>24</v>
      </c>
    </row>
    <row r="7" spans="1:9" s="315" customFormat="1" ht="2.1" customHeight="1">
      <c r="A7" s="165"/>
      <c r="B7" s="173">
        <f>IF(B9="",5,IF('Daten-Eingabe'!G36="A",1,IF('Daten-Eingabe'!G36="B",2,IF('Daten-Eingabe'!G36="C",3,IF('Daten-Eingabe'!G36="D",4,0)))))</f>
        <v>5</v>
      </c>
      <c r="C7" s="173"/>
      <c r="D7" s="173">
        <f>IF(D9="",5,IF('Daten-Eingabe'!G25="I",1,IF('Daten-Eingabe'!G25="II",2,IF('Daten-Eingabe'!G25="III",3,IF('Daten-Eingabe'!G25="IIII",4,0)))))</f>
        <v>5</v>
      </c>
      <c r="E7" s="173"/>
      <c r="F7" s="173"/>
      <c r="G7" s="173">
        <f>IF(G9="",0,IF('Daten-Eingabe'!G10="I",1,IF('Daten-Eingabe'!G10="II",2,IF('Daten-Eingabe'!G10="III",3,IF('Daten-Eingabe'!G10="IIII",4,0)))))</f>
        <v>3</v>
      </c>
      <c r="H7" s="164"/>
      <c r="I7" s="166"/>
    </row>
    <row r="8" spans="1:9" ht="12.95" customHeight="1">
      <c r="A8" s="8"/>
      <c r="B8" s="110" t="s">
        <v>13</v>
      </c>
      <c r="C8" s="110" t="s">
        <v>15</v>
      </c>
      <c r="D8" s="110" t="s">
        <v>14</v>
      </c>
      <c r="E8" s="111" t="s">
        <v>48</v>
      </c>
      <c r="F8" s="112"/>
      <c r="G8" s="113" t="s">
        <v>76</v>
      </c>
      <c r="H8" s="8"/>
      <c r="I8" s="109"/>
    </row>
    <row r="9" spans="1:9" ht="12.95" customHeight="1">
      <c r="A9" s="8"/>
      <c r="B9" s="114" t="str">
        <f>IF('Daten-Eingabe'!$G$36="","",'Daten-Eingabe'!$G$36)</f>
        <v/>
      </c>
      <c r="C9" s="110" t="s">
        <v>15</v>
      </c>
      <c r="D9" s="114" t="str">
        <f>IF('Daten-Eingabe'!$G$25="","",'Daten-Eingabe'!$G$25)</f>
        <v/>
      </c>
      <c r="E9" s="111" t="s">
        <v>48</v>
      </c>
      <c r="F9" s="115"/>
      <c r="G9" s="114" t="str">
        <f>IF('Daten-Eingabe'!$G$10="","",'Daten-Eingabe'!$G$10)</f>
        <v>III</v>
      </c>
      <c r="H9" s="8"/>
      <c r="I9" s="213" t="str">
        <f>IF($G$7=0,"NEIN",IF($B$7&gt;$G$7,"NEIN",IF($D$7&gt;$G$7,"NEIN","JA")))</f>
        <v>NEIN</v>
      </c>
    </row>
    <row r="10" spans="1:9" ht="8.1" customHeight="1">
      <c r="A10" s="8"/>
      <c r="B10" s="107"/>
      <c r="C10" s="107"/>
      <c r="D10" s="107"/>
      <c r="E10" s="107"/>
      <c r="F10" s="107"/>
      <c r="G10" s="107"/>
      <c r="H10" s="107"/>
      <c r="I10" s="116"/>
    </row>
    <row r="11" spans="1:9">
      <c r="A11" s="107" t="s">
        <v>134</v>
      </c>
      <c r="B11" s="8"/>
      <c r="C11" s="107"/>
      <c r="D11" s="107"/>
      <c r="E11" s="107"/>
      <c r="F11" s="107"/>
      <c r="G11" s="107"/>
      <c r="H11" s="107"/>
      <c r="I11" s="116"/>
    </row>
    <row r="12" spans="1:9" ht="2.1" customHeight="1">
      <c r="A12" s="8"/>
      <c r="B12" s="107"/>
      <c r="C12" s="107"/>
      <c r="D12" s="107"/>
      <c r="E12" s="107"/>
      <c r="F12" s="107"/>
      <c r="G12" s="107"/>
      <c r="H12" s="107"/>
      <c r="I12" s="116"/>
    </row>
    <row r="13" spans="1:9" ht="12.95" customHeight="1">
      <c r="A13" s="8"/>
      <c r="B13" s="117"/>
      <c r="C13" s="118" t="s">
        <v>13</v>
      </c>
      <c r="D13" s="118"/>
      <c r="E13" s="118" t="s">
        <v>14</v>
      </c>
      <c r="F13" s="118"/>
      <c r="G13" s="118" t="s">
        <v>76</v>
      </c>
      <c r="H13" s="107"/>
      <c r="I13" s="116"/>
    </row>
    <row r="14" spans="1:9" ht="12.95" customHeight="1">
      <c r="A14" s="8"/>
      <c r="B14" s="119" t="s">
        <v>141</v>
      </c>
      <c r="C14" s="120" t="str">
        <f>IF('Daten-Eingabe'!$G$46="","",'Daten-Eingabe'!$G$46)</f>
        <v/>
      </c>
      <c r="D14" s="118" t="s">
        <v>15</v>
      </c>
      <c r="E14" s="120" t="str">
        <f>IF('Daten-Eingabe'!$G$31="","",'Daten-Eingabe'!$G$31)</f>
        <v/>
      </c>
      <c r="F14" s="121" t="s">
        <v>22</v>
      </c>
      <c r="G14" s="120" t="str">
        <f>IF('Daten-Eingabe'!$G$21="","",'Daten-Eingabe'!$G$21)</f>
        <v/>
      </c>
      <c r="H14" s="107"/>
      <c r="I14" s="213" t="str">
        <f>IF(OR($G$14="",$G$14&gt;100),"NEIN",IF($C$14&gt;$G$14,"NEIN",IF($E$14&gt;$G$14,"NEIN","JA")))</f>
        <v>NEIN</v>
      </c>
    </row>
    <row r="15" spans="1:9" ht="12.95" customHeight="1">
      <c r="A15" s="8"/>
      <c r="B15" s="119" t="s">
        <v>142</v>
      </c>
      <c r="C15" s="120" t="str">
        <f>IF('Daten-Eingabe'!$H$46="","",'Daten-Eingabe'!$H$46)</f>
        <v/>
      </c>
      <c r="D15" s="118" t="s">
        <v>15</v>
      </c>
      <c r="E15" s="120" t="str">
        <f>IF('Daten-Eingabe'!$H$31="","",'Daten-Eingabe'!$H$31)</f>
        <v/>
      </c>
      <c r="F15" s="121" t="s">
        <v>23</v>
      </c>
      <c r="G15" s="120" t="str">
        <f>IF('Daten-Eingabe'!$H$21="","",'Daten-Eingabe'!$H$21)</f>
        <v/>
      </c>
      <c r="H15" s="122"/>
      <c r="I15" s="213" t="str">
        <f>IF(OR($C15&gt;150,$E$15&gt;100),"NEIN",IF($G$15="","NEIN",IF($C$15&lt;$G$15,"NEIN",IF($E$15&lt;$G$15,"NEIN","JA"))))</f>
        <v>NEIN</v>
      </c>
    </row>
    <row r="16" spans="1:9" ht="8.1" customHeight="1">
      <c r="A16" s="8"/>
      <c r="B16" s="107"/>
      <c r="C16" s="107"/>
      <c r="D16" s="107"/>
      <c r="E16" s="107"/>
      <c r="F16" s="107"/>
      <c r="G16" s="107"/>
      <c r="H16" s="107"/>
      <c r="I16" s="116"/>
    </row>
    <row r="17" spans="1:11">
      <c r="A17" s="107" t="s">
        <v>77</v>
      </c>
      <c r="B17" s="8"/>
      <c r="C17" s="107"/>
      <c r="D17" s="107"/>
      <c r="E17" s="107"/>
      <c r="F17" s="107"/>
      <c r="G17" s="107"/>
      <c r="H17" s="107"/>
      <c r="I17" s="116"/>
    </row>
    <row r="18" spans="1:11" ht="2.1" customHeight="1">
      <c r="A18" s="8"/>
      <c r="B18" s="107"/>
      <c r="C18" s="107"/>
      <c r="D18" s="107"/>
      <c r="E18" s="107"/>
      <c r="F18" s="107"/>
      <c r="G18" s="107"/>
      <c r="H18" s="107"/>
      <c r="I18" s="116"/>
    </row>
    <row r="19" spans="1:11" ht="12.95" customHeight="1">
      <c r="A19" s="8"/>
      <c r="B19" s="119" t="s">
        <v>143</v>
      </c>
      <c r="C19" s="118" t="s">
        <v>16</v>
      </c>
      <c r="D19" s="119" t="s">
        <v>144</v>
      </c>
      <c r="E19" s="118" t="s">
        <v>16</v>
      </c>
      <c r="F19" s="119" t="s">
        <v>145</v>
      </c>
      <c r="G19" s="121" t="s">
        <v>68</v>
      </c>
      <c r="H19" s="107"/>
      <c r="I19" s="116"/>
    </row>
    <row r="20" spans="1:11" ht="12.95" customHeight="1">
      <c r="A20" s="8"/>
      <c r="B20" s="169" t="str">
        <f>IF('Daten-Eingabe'!$G$49="","",'Daten-Eingabe'!$G$49^2)</f>
        <v/>
      </c>
      <c r="C20" s="118" t="s">
        <v>16</v>
      </c>
      <c r="D20" s="169" t="str">
        <f>IF('Daten-Eingabe'!$G$32="","",'Daten-Eingabe'!$G$32^2)</f>
        <v/>
      </c>
      <c r="E20" s="118" t="s">
        <v>16</v>
      </c>
      <c r="F20" s="169" t="str">
        <f>IF('Daten-Eingabe'!$G$47="","",'Daten-Eingabe'!$G$47^2)</f>
        <v/>
      </c>
      <c r="G20" s="121" t="s">
        <v>68</v>
      </c>
      <c r="H20" s="107"/>
      <c r="I20" s="213" t="str">
        <f>IF(OR($F$20="",$F$20&gt;(0.8)^2,$F$20&lt;(0.3)^2,$D$20="",$D$20&gt;(0.8)^2,$D$20&lt;(0.3)^2,$B$20=""),"NEIN",IF($B$20+$D$20+$F$20&gt;1,"NEIN","JA"))</f>
        <v>NEIN</v>
      </c>
    </row>
    <row r="21" spans="1:11" ht="8.1" customHeight="1">
      <c r="A21" s="8"/>
      <c r="B21" s="107"/>
      <c r="C21" s="107"/>
      <c r="D21" s="107"/>
      <c r="E21" s="107"/>
      <c r="F21" s="107"/>
      <c r="G21" s="107"/>
      <c r="H21" s="107"/>
      <c r="I21" s="116"/>
    </row>
    <row r="22" spans="1:11">
      <c r="A22" s="107" t="s">
        <v>137</v>
      </c>
      <c r="B22" s="8"/>
      <c r="C22" s="107"/>
      <c r="D22" s="107"/>
      <c r="E22" s="107"/>
      <c r="F22" s="107"/>
      <c r="G22" s="107"/>
      <c r="H22" s="107"/>
      <c r="I22" s="116"/>
    </row>
    <row r="23" spans="1:11" ht="2.1" customHeight="1">
      <c r="A23" s="8"/>
      <c r="B23" s="107"/>
      <c r="C23" s="107"/>
      <c r="D23" s="107"/>
      <c r="E23" s="107"/>
      <c r="F23" s="107"/>
      <c r="G23" s="107"/>
      <c r="H23" s="107"/>
      <c r="I23" s="116"/>
    </row>
    <row r="24" spans="1:11" ht="12.95" customHeight="1">
      <c r="A24" s="8"/>
      <c r="B24" s="123"/>
      <c r="C24" s="123"/>
      <c r="D24" s="124"/>
      <c r="E24" s="119" t="s">
        <v>146</v>
      </c>
      <c r="F24" s="121" t="s">
        <v>23</v>
      </c>
      <c r="G24" s="119" t="s">
        <v>210</v>
      </c>
      <c r="H24" s="125"/>
      <c r="I24" s="116"/>
    </row>
    <row r="25" spans="1:11" ht="12.95" hidden="1" customHeight="1" thickBot="1">
      <c r="A25" s="8"/>
      <c r="B25" s="143" t="s">
        <v>65</v>
      </c>
      <c r="C25" s="144"/>
      <c r="D25" s="145"/>
      <c r="E25" s="129">
        <f>'Daten-Eingabe'!G26</f>
        <v>0</v>
      </c>
      <c r="F25" s="130" t="s">
        <v>23</v>
      </c>
      <c r="G25" s="129">
        <f>IF('Daten-Eingabe'!H11=0,0,'Daten-Eingabe'!G11/'Daten-Eingabe'!H11)</f>
        <v>0</v>
      </c>
      <c r="H25" s="161"/>
      <c r="I25" s="131"/>
    </row>
    <row r="26" spans="1:11" ht="12.95" customHeight="1">
      <c r="A26" s="8"/>
      <c r="B26" s="132" t="s">
        <v>98</v>
      </c>
      <c r="C26" s="133"/>
      <c r="D26" s="134" t="s">
        <v>58</v>
      </c>
      <c r="E26" s="169" t="str">
        <f>IF('Daten-Eingabe'!$G$26="","",'Daten-Eingabe'!$G$26)</f>
        <v/>
      </c>
      <c r="F26" s="121" t="s">
        <v>23</v>
      </c>
      <c r="G26" s="120" t="str">
        <f>IF('Daten-Eingabe'!$H$12="","",IF('Daten-Eingabe'!$H$12=0,"",'Daten-Eingabe'!$G$12/'Daten-Eingabe'!$H$12))</f>
        <v/>
      </c>
      <c r="H26" s="125"/>
      <c r="I26" s="213" t="str">
        <f>IF(OR($E$26="",$E$26&gt;100000000,$G$26=""),"NEIN",IF($G$26&gt;$E$26,"NEIN","JA"))</f>
        <v>NEIN</v>
      </c>
    </row>
    <row r="27" spans="1:11" ht="12.95" customHeight="1">
      <c r="A27" s="8"/>
      <c r="B27" s="132"/>
      <c r="C27" s="133"/>
      <c r="D27" s="134" t="s">
        <v>59</v>
      </c>
      <c r="E27" s="169" t="str">
        <f>IF('Daten-Eingabe'!$G$26="","",'Daten-Eingabe'!$G$26)</f>
        <v/>
      </c>
      <c r="F27" s="121" t="s">
        <v>23</v>
      </c>
      <c r="G27" s="120" t="str">
        <f>IF('Daten-Eingabe'!$H$13="","",IF('Daten-Eingabe'!$H$13=0,"",'Daten-Eingabe'!$G$13/'Daten-Eingabe'!$H$13))</f>
        <v/>
      </c>
      <c r="H27" s="125"/>
      <c r="I27" s="213" t="str">
        <f>IF(OR($E$27="",$E$27&gt;100000000,$G$27=""),"NEIN",IF($G$27&gt;$E$27,"NEIN","JA"))</f>
        <v>NEIN</v>
      </c>
    </row>
    <row r="28" spans="1:11" ht="12.95" customHeight="1">
      <c r="A28" s="8"/>
      <c r="B28" s="135"/>
      <c r="C28" s="123"/>
      <c r="D28" s="134" t="s">
        <v>60</v>
      </c>
      <c r="E28" s="169" t="str">
        <f>IF('Daten-Eingabe'!$G$26="","",'Daten-Eingabe'!$G$26)</f>
        <v/>
      </c>
      <c r="F28" s="121" t="s">
        <v>23</v>
      </c>
      <c r="G28" s="120" t="str">
        <f>IF('Daten-Eingabe'!$H$14="","",IF('Daten-Eingabe'!$H$14=0,"",'Daten-Eingabe'!$G$14/'Daten-Eingabe'!$H$14))</f>
        <v/>
      </c>
      <c r="H28" s="125"/>
      <c r="I28" s="213" t="str">
        <f>IF(OR($E$28="",$E$28&gt;100000000,$G$28=""),"NEIN",IF($G$28&gt;$E$28,"NEIN","JA"))</f>
        <v>NEIN</v>
      </c>
    </row>
    <row r="29" spans="1:11" ht="8.1" customHeight="1">
      <c r="A29" s="8"/>
      <c r="B29" s="107"/>
      <c r="C29" s="107"/>
      <c r="D29" s="107"/>
      <c r="E29" s="137"/>
      <c r="F29" s="138"/>
      <c r="G29" s="137"/>
      <c r="H29" s="125"/>
      <c r="I29" s="139"/>
    </row>
    <row r="30" spans="1:11" ht="10.5" hidden="1" customHeight="1">
      <c r="A30" s="8"/>
      <c r="B30" s="107"/>
      <c r="C30" s="107"/>
      <c r="D30" s="107"/>
      <c r="E30" s="107"/>
      <c r="F30" s="107"/>
      <c r="G30" s="108"/>
      <c r="H30" s="107"/>
      <c r="I30" s="116"/>
    </row>
    <row r="31" spans="1:11" s="8" customFormat="1">
      <c r="A31" s="107" t="s">
        <v>78</v>
      </c>
      <c r="C31" s="107"/>
      <c r="D31" s="107"/>
      <c r="E31" s="107"/>
      <c r="F31" s="107"/>
      <c r="G31" s="108"/>
      <c r="H31" s="107"/>
      <c r="I31" s="116"/>
      <c r="K31" s="308"/>
    </row>
    <row r="32" spans="1:11" s="8" customFormat="1" ht="2.1" customHeight="1">
      <c r="B32" s="107"/>
      <c r="C32" s="107"/>
      <c r="D32" s="107"/>
      <c r="E32" s="107"/>
      <c r="F32" s="107"/>
      <c r="G32" s="108"/>
      <c r="H32" s="107"/>
      <c r="I32" s="116"/>
      <c r="K32" s="308"/>
    </row>
    <row r="33" spans="1:11" s="8" customFormat="1" ht="12.95" customHeight="1">
      <c r="A33" s="377" t="s">
        <v>165</v>
      </c>
      <c r="B33" s="378"/>
      <c r="C33" s="378"/>
      <c r="D33" s="378"/>
      <c r="E33" s="378"/>
      <c r="F33" s="378"/>
      <c r="G33" s="140" t="str">
        <f>IF('Daten-Eingabe'!$G$19="","DL fehlt",IF('Daten-Eingabe'!$G$18="","NUD fehlt",IF('Daten-Eingabe'!$G$17="","IZRS fehlt",IF('Daten-Eingabe'!$G$14="","",IF('Daten-Eingabe'!$G$14=0,"",('Daten-Eingabe'!$G$14+'Daten-Eingabe'!$G$17+'Daten-Eingabe'!$G$18+'Daten-Eingabe'!$G$19+'Daten-Eingabe'!$G$20)/'Daten-Eingabe'!$G$14)))))</f>
        <v>DL fehlt</v>
      </c>
      <c r="H33" s="107"/>
      <c r="I33" s="116"/>
      <c r="J33" s="1"/>
      <c r="K33" s="208"/>
    </row>
    <row r="34" spans="1:11" ht="12.95" customHeight="1">
      <c r="A34" s="8"/>
      <c r="B34" s="107"/>
      <c r="C34" s="107"/>
      <c r="D34" s="113" t="s">
        <v>147</v>
      </c>
      <c r="E34" s="142"/>
      <c r="F34" s="121" t="s">
        <v>22</v>
      </c>
      <c r="G34" s="119" t="s">
        <v>148</v>
      </c>
      <c r="H34" s="125"/>
      <c r="I34" s="116"/>
    </row>
    <row r="35" spans="1:11" ht="12.95" customHeight="1">
      <c r="A35" s="8"/>
      <c r="B35" s="107"/>
      <c r="C35" s="107"/>
      <c r="D35" s="368" t="str">
        <f>IF('Daten-Eingabe'!$G$15="","R fehlt",IF($G$33="","Q fehlt",IF('Daten-Eingabe'!$G$16="","Anzahl  N  fehlt",($G$33*'Daten-Eingabe'!$G$14*'Daten-Eingabe'!$G$15)/'Daten-Eingabe'!$G$16)))</f>
        <v>R fehlt</v>
      </c>
      <c r="E35" s="369"/>
      <c r="F35" s="121" t="s">
        <v>22</v>
      </c>
      <c r="G35" s="120" t="str">
        <f>IF('Daten-Eingabe'!$G$37="","",'Daten-Eingabe'!$G$37)</f>
        <v/>
      </c>
      <c r="H35" s="125"/>
      <c r="I35" s="213" t="str">
        <f>IF(OR($G$33="",$G$35="",$G$35&gt;10000000),"NEIN",IF($D$35&gt;$G$35,"NEIN","JA"))</f>
        <v>NEIN</v>
      </c>
    </row>
    <row r="36" spans="1:11" ht="8.1" customHeight="1">
      <c r="A36" s="8"/>
      <c r="B36" s="107"/>
      <c r="C36" s="107"/>
      <c r="D36" s="107"/>
      <c r="E36" s="107"/>
      <c r="F36" s="107"/>
      <c r="G36" s="107"/>
      <c r="H36" s="107"/>
      <c r="I36" s="116"/>
    </row>
    <row r="37" spans="1:11">
      <c r="A37" s="107" t="s">
        <v>136</v>
      </c>
      <c r="B37" s="8"/>
      <c r="C37" s="107"/>
      <c r="D37" s="107"/>
      <c r="E37" s="107"/>
      <c r="F37" s="107"/>
      <c r="G37" s="107"/>
      <c r="H37" s="107"/>
      <c r="I37" s="116"/>
    </row>
    <row r="38" spans="1:11" ht="2.1" customHeight="1">
      <c r="A38" s="8"/>
      <c r="B38" s="107"/>
      <c r="C38" s="107"/>
      <c r="D38" s="107"/>
      <c r="E38" s="107"/>
      <c r="F38" s="107"/>
      <c r="G38" s="107"/>
      <c r="H38" s="107"/>
      <c r="I38" s="116"/>
    </row>
    <row r="39" spans="1:11" ht="12.95" customHeight="1">
      <c r="A39" s="8"/>
      <c r="B39" s="123"/>
      <c r="C39" s="123"/>
      <c r="D39" s="124"/>
      <c r="E39" s="119" t="s">
        <v>69</v>
      </c>
      <c r="F39" s="121" t="s">
        <v>23</v>
      </c>
      <c r="G39" s="119" t="s">
        <v>211</v>
      </c>
      <c r="H39" s="125"/>
      <c r="I39" s="116"/>
    </row>
    <row r="40" spans="1:11" ht="12.95" hidden="1" customHeight="1" thickBot="1">
      <c r="A40" s="8"/>
      <c r="B40" s="143" t="s">
        <v>65</v>
      </c>
      <c r="C40" s="144"/>
      <c r="D40" s="128"/>
      <c r="E40" s="146">
        <f>'Daten-Eingabe'!G40</f>
        <v>0</v>
      </c>
      <c r="F40" s="121" t="s">
        <v>23</v>
      </c>
      <c r="G40" s="146">
        <f>IF('Daten-Eingabe'!H11=0,0,'Daten-Eingabe'!G11/'Daten-Eingabe'!H11)</f>
        <v>0</v>
      </c>
      <c r="H40" s="125"/>
      <c r="I40" s="131"/>
    </row>
    <row r="41" spans="1:11" ht="12.95" customHeight="1">
      <c r="A41" s="8"/>
      <c r="B41" s="132" t="s">
        <v>99</v>
      </c>
      <c r="C41" s="133"/>
      <c r="D41" s="134" t="s">
        <v>58</v>
      </c>
      <c r="E41" s="169" t="str">
        <f>IF('Daten-Eingabe'!$G$40="","",'Daten-Eingabe'!$G$40)</f>
        <v/>
      </c>
      <c r="F41" s="121" t="s">
        <v>23</v>
      </c>
      <c r="G41" s="114" t="str">
        <f>IF('Daten-Eingabe'!$H$12="","",IF('Daten-Eingabe'!$H$12=0,"",'Daten-Eingabe'!$G$12/'Daten-Eingabe'!$H$12))</f>
        <v/>
      </c>
      <c r="H41" s="125"/>
      <c r="I41" s="213" t="str">
        <f>IF(OR($G$41=0,$G$41="",$E$41="",$E$41&gt;100000000),"NEIN",IF($G$41&gt;$E$41,"NEIN","JA"))</f>
        <v>NEIN</v>
      </c>
    </row>
    <row r="42" spans="1:11" ht="12.95" customHeight="1">
      <c r="A42" s="8"/>
      <c r="B42" s="132"/>
      <c r="C42" s="133"/>
      <c r="D42" s="134" t="s">
        <v>59</v>
      </c>
      <c r="E42" s="169" t="str">
        <f>IF('Daten-Eingabe'!$G$40="","",'Daten-Eingabe'!$G$40)</f>
        <v/>
      </c>
      <c r="F42" s="121" t="s">
        <v>23</v>
      </c>
      <c r="G42" s="114" t="str">
        <f>IF('Daten-Eingabe'!$H$13="","",IF('Daten-Eingabe'!$H$13=0,"",'Daten-Eingabe'!$G$13/'Daten-Eingabe'!$H$13))</f>
        <v/>
      </c>
      <c r="H42" s="125"/>
      <c r="I42" s="213" t="str">
        <f>IF(OR($G$42=0,$G$42="",$E$42="",$E$42&gt;100000000),"NEIN",IF($G$42&gt;$E$42,"NEIN","JA"))</f>
        <v>NEIN</v>
      </c>
    </row>
    <row r="43" spans="1:11" ht="12.95" customHeight="1">
      <c r="A43" s="8"/>
      <c r="B43" s="135"/>
      <c r="C43" s="123"/>
      <c r="D43" s="134" t="s">
        <v>60</v>
      </c>
      <c r="E43" s="169" t="str">
        <f>IF('Daten-Eingabe'!$G$40="","",'Daten-Eingabe'!$G$40)</f>
        <v/>
      </c>
      <c r="F43" s="121" t="s">
        <v>23</v>
      </c>
      <c r="G43" s="114" t="str">
        <f>IF('Daten-Eingabe'!$H$14="","",IF('Daten-Eingabe'!$H$14=0,"",'Daten-Eingabe'!$G$14/'Daten-Eingabe'!$H$14))</f>
        <v/>
      </c>
      <c r="H43" s="125"/>
      <c r="I43" s="213" t="str">
        <f>IF(OR($G$43=0,$G$43="",$E$43="",$E$43&gt;100000000),"NEIN",IF($G$43&gt;$E$43,"NEIN","JA"))</f>
        <v>NEIN</v>
      </c>
    </row>
    <row r="44" spans="1:11" ht="8.1" customHeight="1">
      <c r="A44" s="8"/>
      <c r="B44" s="107"/>
      <c r="C44" s="107"/>
      <c r="D44" s="107"/>
      <c r="E44" s="137"/>
      <c r="F44" s="138"/>
      <c r="G44" s="137"/>
      <c r="H44" s="125"/>
      <c r="I44" s="139"/>
    </row>
    <row r="45" spans="1:11" ht="15.75">
      <c r="A45" s="8" t="s">
        <v>212</v>
      </c>
      <c r="B45" s="107"/>
      <c r="C45" s="107"/>
      <c r="D45" s="107"/>
      <c r="E45" s="137"/>
      <c r="F45" s="138"/>
      <c r="G45" s="137"/>
      <c r="H45" s="125"/>
      <c r="I45" s="139"/>
    </row>
    <row r="46" spans="1:11" ht="2.1" customHeight="1">
      <c r="A46" s="8"/>
      <c r="B46" s="107"/>
      <c r="C46" s="107"/>
      <c r="D46" s="107"/>
      <c r="E46" s="137"/>
      <c r="F46" s="138"/>
      <c r="G46" s="137"/>
      <c r="H46" s="125"/>
      <c r="I46" s="139"/>
    </row>
    <row r="47" spans="1:11" ht="12.95" customHeight="1">
      <c r="A47" s="8"/>
      <c r="B47" s="107"/>
      <c r="C47" s="107"/>
      <c r="D47" s="141" t="s">
        <v>149</v>
      </c>
      <c r="E47" s="142"/>
      <c r="F47" s="121" t="s">
        <v>23</v>
      </c>
      <c r="G47" s="119" t="s">
        <v>150</v>
      </c>
      <c r="H47" s="125"/>
      <c r="I47" s="139"/>
    </row>
    <row r="48" spans="1:11" ht="12.95" customHeight="1">
      <c r="A48" s="8"/>
      <c r="B48" s="107"/>
      <c r="C48" s="107"/>
      <c r="D48" s="368">
        <f>IF('Daten-Eingabe'!$G$43&lt;&gt;0,'Daten-Eingabe'!$G$43,(IF('Daten-Eingabe'!$G$44&lt;&gt;0,'Daten-Eingabe'!$G$37/(2*'Daten-Eingabe'!$G$44),'Daten-Eingabe'!$G$40)))</f>
        <v>0</v>
      </c>
      <c r="E48" s="369"/>
      <c r="F48" s="121" t="s">
        <v>23</v>
      </c>
      <c r="G48" s="114" t="str">
        <f>IF('Daten-Eingabe'!$H$12="","",IF('Daten-Eingabe'!$H$12=0,"",'Daten-Eingabe'!$G$14/'Daten-Eingabe'!$H$12))</f>
        <v/>
      </c>
      <c r="H48" s="125"/>
      <c r="I48" s="213" t="str">
        <f>IF(D48&gt;10000000,"NEIN",IF($G$48="","NEIN",IF($G$48&gt;$D$48,"NEIN","JA")))</f>
        <v>NEIN</v>
      </c>
    </row>
    <row r="49" spans="1:9" ht="8.1" customHeight="1">
      <c r="A49" s="8"/>
      <c r="B49" s="107"/>
      <c r="C49" s="107"/>
      <c r="D49" s="9"/>
      <c r="E49" s="147"/>
      <c r="F49" s="138"/>
      <c r="G49" s="137"/>
      <c r="H49" s="125"/>
      <c r="I49" s="139"/>
    </row>
    <row r="50" spans="1:9" ht="15.75" hidden="1">
      <c r="A50" s="8" t="s">
        <v>85</v>
      </c>
      <c r="B50" s="107"/>
      <c r="C50" s="107"/>
      <c r="D50" s="107"/>
      <c r="E50" s="137"/>
      <c r="F50" s="138"/>
      <c r="G50" s="137"/>
      <c r="H50" s="125"/>
      <c r="I50" s="139"/>
    </row>
    <row r="51" spans="1:9" ht="2.1" hidden="1" customHeight="1">
      <c r="A51" s="8"/>
      <c r="B51" s="107"/>
      <c r="C51" s="107"/>
      <c r="D51" s="107"/>
      <c r="E51" s="137"/>
      <c r="F51" s="138"/>
      <c r="G51" s="137"/>
      <c r="H51" s="125"/>
      <c r="I51" s="139"/>
    </row>
    <row r="52" spans="1:9" ht="15" hidden="1">
      <c r="A52" s="8"/>
      <c r="B52" s="107"/>
      <c r="C52" s="107"/>
      <c r="D52" s="141" t="s">
        <v>80</v>
      </c>
      <c r="E52" s="142"/>
      <c r="F52" s="121" t="s">
        <v>23</v>
      </c>
      <c r="G52" s="119" t="s">
        <v>71</v>
      </c>
      <c r="H52" s="125"/>
      <c r="I52" s="139"/>
    </row>
    <row r="53" spans="1:9" hidden="1">
      <c r="A53" s="8"/>
      <c r="B53" s="107"/>
      <c r="C53" s="107"/>
      <c r="D53" s="370">
        <v>0</v>
      </c>
      <c r="E53" s="371"/>
      <c r="F53" s="121" t="s">
        <v>23</v>
      </c>
      <c r="G53" s="118">
        <v>0</v>
      </c>
      <c r="H53" s="107"/>
      <c r="I53" s="139"/>
    </row>
    <row r="54" spans="1:9" ht="8.1" hidden="1" customHeight="1">
      <c r="A54" s="8"/>
      <c r="B54" s="107"/>
      <c r="C54" s="107"/>
      <c r="D54" s="9"/>
      <c r="E54" s="147"/>
      <c r="F54" s="138"/>
      <c r="G54" s="137"/>
      <c r="H54" s="107"/>
      <c r="I54" s="116"/>
    </row>
    <row r="55" spans="1:9">
      <c r="A55" s="107" t="s">
        <v>129</v>
      </c>
      <c r="B55" s="8"/>
      <c r="C55" s="107"/>
      <c r="D55" s="107"/>
      <c r="E55" s="107"/>
      <c r="F55" s="107"/>
      <c r="G55" s="107"/>
      <c r="H55" s="107"/>
      <c r="I55" s="116"/>
    </row>
    <row r="56" spans="1:9" ht="2.1" customHeight="1">
      <c r="A56" s="8"/>
      <c r="B56" s="107"/>
      <c r="C56" s="107"/>
      <c r="D56" s="107"/>
      <c r="E56" s="107"/>
      <c r="F56" s="107"/>
      <c r="G56" s="107"/>
      <c r="H56" s="107"/>
      <c r="I56" s="116"/>
    </row>
    <row r="57" spans="1:9" ht="12.95" customHeight="1">
      <c r="A57" s="8"/>
      <c r="B57" s="107"/>
      <c r="C57" s="107"/>
      <c r="D57" s="107"/>
      <c r="E57" s="119" t="s">
        <v>151</v>
      </c>
      <c r="F57" s="121" t="s">
        <v>23</v>
      </c>
      <c r="G57" s="119" t="s">
        <v>152</v>
      </c>
      <c r="H57" s="125"/>
      <c r="I57" s="116"/>
    </row>
    <row r="58" spans="1:9" ht="12.95" customHeight="1">
      <c r="A58" s="8"/>
      <c r="B58" s="107"/>
      <c r="C58" s="107"/>
      <c r="D58" s="107"/>
      <c r="E58" s="212" t="str">
        <f>IF('Daten-Eingabe'!$G$16="","",IF('Daten-Eingabe'!$G$16=0,"",'Daten-Eingabe'!$G$19*'Daten-Eingabe'!$G$15/'Daten-Eingabe'!$G$16))</f>
        <v/>
      </c>
      <c r="F58" s="121" t="s">
        <v>23</v>
      </c>
      <c r="G58" s="120" t="str">
        <f>IF('Daten-Eingabe'!$G$38="","",'Daten-Eingabe'!$G$38)</f>
        <v/>
      </c>
      <c r="H58" s="125"/>
      <c r="I58" s="213" t="str">
        <f>IF(OR($E$58="",$G$58=""),"NEIN",IF($G$58&gt;$E$58,"NEIN","JA"))</f>
        <v>NEIN</v>
      </c>
    </row>
    <row r="59" spans="1:9" ht="8.1" customHeight="1">
      <c r="A59" s="8"/>
      <c r="B59" s="107"/>
      <c r="C59" s="107"/>
      <c r="D59" s="107"/>
      <c r="E59" s="107"/>
      <c r="F59" s="107"/>
      <c r="G59" s="107"/>
      <c r="H59" s="107"/>
      <c r="I59" s="116"/>
    </row>
    <row r="60" spans="1:9">
      <c r="A60" s="107" t="s">
        <v>132</v>
      </c>
      <c r="B60" s="8"/>
      <c r="C60" s="107"/>
      <c r="D60" s="107"/>
      <c r="E60" s="107"/>
      <c r="F60" s="107"/>
      <c r="G60" s="107"/>
      <c r="H60" s="107"/>
      <c r="I60" s="116"/>
    </row>
    <row r="61" spans="1:9" ht="2.1" customHeight="1">
      <c r="A61" s="8"/>
      <c r="B61" s="107"/>
      <c r="C61" s="107"/>
      <c r="D61" s="107"/>
      <c r="E61" s="107"/>
      <c r="F61" s="107"/>
      <c r="G61" s="107"/>
      <c r="H61" s="107"/>
      <c r="I61" s="116"/>
    </row>
    <row r="62" spans="1:9" ht="12.95" customHeight="1">
      <c r="A62" s="8"/>
      <c r="B62" s="107"/>
      <c r="C62" s="107"/>
      <c r="D62" s="107"/>
      <c r="E62" s="148" t="s">
        <v>154</v>
      </c>
      <c r="F62" s="121" t="s">
        <v>23</v>
      </c>
      <c r="G62" s="119" t="s">
        <v>153</v>
      </c>
      <c r="H62" s="125"/>
      <c r="I62" s="116"/>
    </row>
    <row r="63" spans="1:9" ht="12.95" customHeight="1">
      <c r="A63" s="8"/>
      <c r="B63" s="107"/>
      <c r="C63" s="107"/>
      <c r="D63" s="107"/>
      <c r="E63" s="207" t="str">
        <f>IF('Daten-Eingabe'!$G$16="","",IF('Daten-Eingabe'!$G$16=0,"",'Daten-Eingabe'!$H$12*'Daten-Eingabe'!$G$15/'Daten-Eingabe'!$G$16^0.5))</f>
        <v/>
      </c>
      <c r="F63" s="121" t="s">
        <v>23</v>
      </c>
      <c r="G63" s="207" t="str">
        <f>IF('Daten-Eingabe'!$G$37="","",IF('Daten-Eingabe'!$G$42&lt;&gt;0,'Daten-Eingabe'!$G$37/'Daten-Eingabe'!$G$42,IF('Daten-Eingabe'!$G$41&lt;&gt;0,'Daten-Eingabe'!$G$41,IF('Daten-Eingabe'!$G$40=0,"",'Daten-Eingabe'!$G$37/'Daten-Eingabe'!$G$40))))</f>
        <v/>
      </c>
      <c r="H63" s="125"/>
      <c r="I63" s="213" t="str">
        <f>IF(OR($E$63="",$G$63=""),"NEIN",IF($G$63&gt;$E$63,"NEIN","JA"))</f>
        <v>NEIN</v>
      </c>
    </row>
    <row r="64" spans="1:9" ht="8.1" customHeight="1">
      <c r="A64" s="8"/>
      <c r="B64" s="107"/>
      <c r="C64" s="107"/>
      <c r="D64" s="107"/>
      <c r="E64" s="107"/>
      <c r="F64" s="107"/>
      <c r="G64" s="107"/>
      <c r="H64" s="107"/>
      <c r="I64" s="150"/>
    </row>
    <row r="65" spans="1:9">
      <c r="A65" s="107" t="s">
        <v>125</v>
      </c>
      <c r="B65" s="8"/>
      <c r="C65" s="107"/>
      <c r="D65" s="107"/>
      <c r="E65" s="107"/>
      <c r="F65" s="107"/>
      <c r="G65" s="107"/>
      <c r="H65" s="107"/>
      <c r="I65" s="150"/>
    </row>
    <row r="66" spans="1:9" ht="2.1" customHeight="1">
      <c r="A66" s="8"/>
      <c r="B66" s="107"/>
      <c r="C66" s="107"/>
      <c r="D66" s="107"/>
      <c r="E66" s="107"/>
      <c r="F66" s="107"/>
      <c r="G66" s="107"/>
      <c r="H66" s="107"/>
      <c r="I66" s="150"/>
    </row>
    <row r="67" spans="1:9" ht="12.95" customHeight="1">
      <c r="A67" s="8"/>
      <c r="B67" s="107"/>
      <c r="C67" s="204" t="s">
        <v>131</v>
      </c>
      <c r="D67" s="372" t="s">
        <v>156</v>
      </c>
      <c r="E67" s="373"/>
      <c r="F67" s="121" t="s">
        <v>23</v>
      </c>
      <c r="G67" s="119" t="s">
        <v>158</v>
      </c>
      <c r="H67" s="125"/>
      <c r="I67" s="150"/>
    </row>
    <row r="68" spans="1:9" ht="12.95" customHeight="1">
      <c r="A68" s="8"/>
      <c r="B68" s="107"/>
      <c r="C68" s="203" t="s">
        <v>126</v>
      </c>
      <c r="D68" s="366" t="str">
        <f>IF('Daten-Eingabe'!$G$39="","",IF(OR('Daten-Eingabe'!$G$37=0,'Daten-Eingabe'!$G$16=0),"",'Daten-Eingabe'!$G$39*'Daten-Eingabe'!$G$27*'Daten-Eingabe'!$G$15*'Daten-Eingabe'!$G$19/('Daten-Eingabe'!$G$37*'Daten-Eingabe'!$G$16)))</f>
        <v/>
      </c>
      <c r="E68" s="367"/>
      <c r="F68" s="121" t="s">
        <v>23</v>
      </c>
      <c r="G68" s="120" t="str">
        <f>IF('Daten-Eingabe'!$G$28="","",'Daten-Eingabe'!$G$28)</f>
        <v/>
      </c>
      <c r="H68" s="125"/>
      <c r="I68" s="213" t="str">
        <f>IF(OR($D$68&gt;1000000,$G$68="",$D$68=""),"NEIN",IF($G$68&gt;$D$68,"NEIN","JA"))</f>
        <v>NEIN</v>
      </c>
    </row>
    <row r="69" spans="1:9" ht="12.95" customHeight="1">
      <c r="A69" s="8"/>
      <c r="B69" s="107"/>
      <c r="C69" s="202"/>
      <c r="D69" s="200"/>
      <c r="E69" s="201"/>
      <c r="F69" s="162"/>
      <c r="G69" s="163"/>
      <c r="H69" s="125"/>
      <c r="I69" s="199"/>
    </row>
    <row r="70" spans="1:9" ht="12.95" customHeight="1">
      <c r="A70" s="8"/>
      <c r="B70" s="107"/>
      <c r="C70" s="204" t="s">
        <v>135</v>
      </c>
      <c r="D70" s="379" t="s">
        <v>157</v>
      </c>
      <c r="E70" s="373"/>
      <c r="F70" s="121" t="s">
        <v>23</v>
      </c>
      <c r="G70" s="151" t="s">
        <v>159</v>
      </c>
      <c r="H70" s="125"/>
      <c r="I70" s="150"/>
    </row>
    <row r="71" spans="1:9" ht="12.95" customHeight="1">
      <c r="A71" s="8"/>
      <c r="B71" s="107"/>
      <c r="C71" s="306"/>
      <c r="D71" s="366" t="str">
        <f>IF('Daten-Eingabe'!$G$39="","",IF(OR('Daten-Eingabe'!$G$37=0,'Daten-Eingabe'!$G$16=0),"",'Daten-Eingabe'!$G$39*1000*'Daten-Eingabe'!$G$27*'Daten-Eingabe'!$G$15*'Daten-Eingabe'!$H$12/('Daten-Eingabe'!$G$37*'Daten-Eingabe'!$G$16)))</f>
        <v/>
      </c>
      <c r="E71" s="367"/>
      <c r="F71" s="121" t="s">
        <v>23</v>
      </c>
      <c r="G71" s="120">
        <f>'Daten-Eingabe'!$G$29</f>
        <v>0</v>
      </c>
      <c r="H71" s="125"/>
      <c r="I71" s="213" t="str">
        <f>IF(OR($D$71&gt;1000000,$G$71="",$D$71=""),"NEIN",IF($G$71&gt;$D$71,"NEIN","JA"))</f>
        <v>NEIN</v>
      </c>
    </row>
    <row r="72" spans="1:9" ht="8.1" customHeight="1">
      <c r="A72" s="8"/>
      <c r="B72" s="107"/>
      <c r="C72" s="107"/>
      <c r="D72" s="107"/>
      <c r="E72" s="107"/>
      <c r="F72" s="107"/>
      <c r="G72" s="107"/>
      <c r="H72" s="107"/>
      <c r="I72" s="150"/>
    </row>
    <row r="73" spans="1:9">
      <c r="A73" s="107" t="s">
        <v>209</v>
      </c>
      <c r="B73" s="8"/>
      <c r="C73" s="107"/>
      <c r="D73" s="107"/>
      <c r="E73" s="107"/>
      <c r="F73" s="107"/>
      <c r="G73" s="107"/>
      <c r="H73" s="107"/>
      <c r="I73" s="150"/>
    </row>
    <row r="74" spans="1:9" ht="2.1" customHeight="1">
      <c r="A74" s="8"/>
      <c r="B74" s="107"/>
      <c r="C74" s="107"/>
      <c r="D74" s="107"/>
      <c r="E74" s="107"/>
      <c r="F74" s="107"/>
      <c r="G74" s="107"/>
      <c r="H74" s="107"/>
      <c r="I74" s="150"/>
    </row>
    <row r="75" spans="1:9" ht="12.95" customHeight="1">
      <c r="A75" s="8"/>
      <c r="B75" s="107"/>
      <c r="C75" s="119" t="s">
        <v>160</v>
      </c>
      <c r="D75" s="121" t="s">
        <v>22</v>
      </c>
      <c r="E75" s="119" t="s">
        <v>161</v>
      </c>
      <c r="F75" s="121" t="s">
        <v>22</v>
      </c>
      <c r="G75" s="119" t="s">
        <v>162</v>
      </c>
      <c r="H75" s="125"/>
      <c r="I75" s="150"/>
    </row>
    <row r="76" spans="1:9" ht="12.95" customHeight="1">
      <c r="A76" s="8"/>
      <c r="B76" s="107"/>
      <c r="C76" s="120" t="str">
        <f>IF('Daten-Eingabe'!$G$30="","fehlt",'Daten-Eingabe'!$G$30)</f>
        <v>fehlt</v>
      </c>
      <c r="D76" s="121" t="s">
        <v>22</v>
      </c>
      <c r="E76" s="212" t="str">
        <f>IF('Daten-Eingabe'!G45="","R LC  fehlt",IF('Daten-Eingabe'!$G$16="","",IF('Daten-Eingabe'!$G$16=0,"",'Daten-Eingabe'!$G$45/'Daten-Eingabe'!$G$16)))</f>
        <v>R LC  fehlt</v>
      </c>
      <c r="F76" s="121" t="s">
        <v>22</v>
      </c>
      <c r="G76" s="120" t="str">
        <f>IF('Daten-Eingabe'!$H$30&gt;1000000,"fehlt",IF('Daten-Eingabe'!$H$30="","fehlt",'Daten-Eingabe'!$H$30))</f>
        <v>fehlt</v>
      </c>
      <c r="H76" s="125"/>
      <c r="I76" s="213" t="str">
        <f>IF($C$76=0,"NEIN",IF($G$76="fehlt","NEIN",IF($E$76="","NEIN",IF($E$76&lt;$C$76,"NEIN",IF($E$76&gt;$G$76,"NEIN","JA")))))</f>
        <v>NEIN</v>
      </c>
    </row>
    <row r="77" spans="1:9" ht="8.1" customHeight="1">
      <c r="A77" s="8"/>
      <c r="B77" s="107"/>
      <c r="C77" s="107"/>
      <c r="D77" s="107"/>
      <c r="E77" s="107"/>
      <c r="F77" s="107"/>
      <c r="G77" s="107"/>
      <c r="H77" s="107"/>
      <c r="I77" s="150"/>
    </row>
    <row r="78" spans="1:9">
      <c r="A78" s="107" t="s">
        <v>133</v>
      </c>
      <c r="B78" s="8"/>
      <c r="C78" s="107"/>
      <c r="D78" s="107"/>
      <c r="E78" s="107"/>
      <c r="F78" s="107"/>
      <c r="G78" s="107"/>
      <c r="H78" s="107"/>
      <c r="I78" s="150"/>
    </row>
    <row r="79" spans="1:9" ht="2.1" customHeight="1">
      <c r="A79" s="8"/>
      <c r="B79" s="107"/>
      <c r="C79" s="107"/>
      <c r="D79" s="107"/>
      <c r="E79" s="107"/>
      <c r="F79" s="107"/>
      <c r="G79" s="107"/>
      <c r="H79" s="107"/>
      <c r="I79" s="150"/>
    </row>
    <row r="80" spans="1:9" ht="12.95" customHeight="1">
      <c r="A80" s="8"/>
      <c r="B80" s="107"/>
      <c r="C80" s="107"/>
      <c r="D80" s="107"/>
      <c r="E80" s="110" t="s">
        <v>163</v>
      </c>
      <c r="F80" s="121" t="s">
        <v>22</v>
      </c>
      <c r="G80" s="110" t="s">
        <v>164</v>
      </c>
      <c r="H80" s="125"/>
      <c r="I80" s="150"/>
    </row>
    <row r="81" spans="1:9" ht="12.95" customHeight="1">
      <c r="A81" s="8"/>
      <c r="B81" s="107"/>
      <c r="C81" s="107"/>
      <c r="D81" s="107"/>
      <c r="E81" s="149" t="str">
        <f>IF(OR('Daten-Eingabe'!$G$23="",'Daten-Eingabe'!$G$23=0),"",'Daten-Eingabe'!$G$22/'Daten-Eingabe'!$G$23)</f>
        <v/>
      </c>
      <c r="F81" s="121" t="s">
        <v>22</v>
      </c>
      <c r="G81" s="169" t="str">
        <f>IF('Daten-Eingabe'!$G$34="","",'Daten-Eingabe'!$G$34)</f>
        <v/>
      </c>
      <c r="H81" s="125"/>
      <c r="I81" s="213" t="str">
        <f>IF($G$81&gt;1000000,"NEIN",IF($G$81="","NEIN",IF($G$81&lt;$E$81,"NEIN","JA")))</f>
        <v>NEIN</v>
      </c>
    </row>
    <row r="82" spans="1:9" s="8" customFormat="1" ht="18" customHeight="1">
      <c r="B82" s="107"/>
      <c r="C82" s="107"/>
      <c r="D82" s="107"/>
      <c r="E82" s="107"/>
      <c r="F82" s="107"/>
      <c r="G82" s="107"/>
      <c r="H82" s="107"/>
      <c r="I82" s="152"/>
    </row>
    <row r="83" spans="1:9">
      <c r="A83" s="93" t="s">
        <v>219</v>
      </c>
      <c r="B83" s="153"/>
      <c r="C83" s="154"/>
      <c r="D83" s="154"/>
      <c r="E83" s="11"/>
      <c r="F83" s="155"/>
      <c r="G83" s="154"/>
      <c r="H83" s="154"/>
      <c r="I83" s="95" t="s">
        <v>218</v>
      </c>
    </row>
    <row r="84" spans="1:9">
      <c r="A84" s="10"/>
      <c r="C84" s="156"/>
      <c r="D84" s="156"/>
      <c r="E84" s="156"/>
      <c r="F84" s="156"/>
      <c r="G84" s="156"/>
      <c r="H84" s="156"/>
      <c r="I84" s="156"/>
    </row>
  </sheetData>
  <sheetProtection sheet="1" selectLockedCells="1"/>
  <mergeCells count="9">
    <mergeCell ref="G4:I4"/>
    <mergeCell ref="D35:E35"/>
    <mergeCell ref="A33:F33"/>
    <mergeCell ref="D71:E71"/>
    <mergeCell ref="D70:E70"/>
    <mergeCell ref="D48:E48"/>
    <mergeCell ref="D53:E53"/>
    <mergeCell ref="D67:E67"/>
    <mergeCell ref="D68:E68"/>
  </mergeCells>
  <phoneticPr fontId="0" type="noConversion"/>
  <conditionalFormatting sqref="I10">
    <cfRule type="cellIs" dxfId="4" priority="1" stopIfTrue="1" operator="equal">
      <formula>"NEIN"</formula>
    </cfRule>
  </conditionalFormatting>
  <conditionalFormatting sqref="I69">
    <cfRule type="cellIs" dxfId="3" priority="2" stopIfTrue="1" operator="equal">
      <formula>"NEIN"</formula>
    </cfRule>
    <cfRule type="cellIs" dxfId="2" priority="3" stopIfTrue="1" operator="equal">
      <formula>""</formula>
    </cfRule>
  </conditionalFormatting>
  <conditionalFormatting sqref="I9 I14:I15 I20 I26:I28 I35 I41:I43 I48 I58 I63 I68 I71 I76 I81">
    <cfRule type="cellIs" dxfId="1" priority="4" stopIfTrue="1" operator="equal">
      <formula>"NEIN"</formula>
    </cfRule>
    <cfRule type="cellIs" dxfId="0" priority="5" stopIfTrue="1" operator="equal">
      <formula>""</formula>
    </cfRule>
  </conditionalFormatting>
  <pageMargins left="0.78740157480314965" right="0.19685039370078741" top="0.59055118110236227" bottom="0.39370078740157483" header="0.51181102362204722" footer="0.51181102362204722"/>
  <pageSetup paperSize="9" orientation="portrait" verticalDpi="300" r:id="rId1"/>
  <headerFooter>
    <oddFooter>&amp;C&amp;8&amp;F;&amp;D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A10"/>
  <sheetViews>
    <sheetView workbookViewId="0">
      <selection activeCell="C13" sqref="C13"/>
    </sheetView>
  </sheetViews>
  <sheetFormatPr baseColWidth="10" defaultRowHeight="12.75"/>
  <sheetData>
    <row r="2" spans="1:1">
      <c r="A2" t="s">
        <v>105</v>
      </c>
    </row>
    <row r="3" spans="1:1">
      <c r="A3" t="s">
        <v>119</v>
      </c>
    </row>
    <row r="4" spans="1:1">
      <c r="A4" t="s">
        <v>120</v>
      </c>
    </row>
    <row r="5" spans="1:1">
      <c r="A5" t="s">
        <v>106</v>
      </c>
    </row>
    <row r="6" spans="1:1">
      <c r="A6" t="s">
        <v>107</v>
      </c>
    </row>
    <row r="10" spans="1:1">
      <c r="A10">
        <v>1</v>
      </c>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Start</vt:lpstr>
      <vt:lpstr>Daten-Eingabe</vt:lpstr>
      <vt:lpstr>Einbereichswaage</vt:lpstr>
      <vt:lpstr>Zweibereichswaage</vt:lpstr>
      <vt:lpstr>Dreibereichswaage</vt:lpstr>
      <vt:lpstr>Zweiteilungswaage</vt:lpstr>
      <vt:lpstr>Dreiteilungswaage</vt:lpstr>
      <vt:lpstr>Tabelle1</vt:lpstr>
      <vt:lpstr>'Daten-Eingabe'!Druckbereich</vt:lpstr>
      <vt:lpstr>Dreibereichswaage!Druckbereich</vt:lpstr>
      <vt:lpstr>Dreiteilungswaage!Druckbereich</vt:lpstr>
      <vt:lpstr>Einbereichswaage!Druckbereich</vt:lpstr>
      <vt:lpstr>Zweibereichswaage!Druckbereich</vt:lpstr>
      <vt:lpstr>Zweiteilungswaage!Druckbereich</vt:lpstr>
      <vt:lpstr>Waagenart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GM-P9 Anhang 8.1.10 Stand: 21-01-03</dc:title>
  <dc:subject>Kompatibiltätsnachweis bei Waagen</dc:subject>
  <dc:creator>Rickert, Matthias (RPT)</dc:creator>
  <cp:lastModifiedBy>Schilling, Alexander (RPT)</cp:lastModifiedBy>
  <cp:lastPrinted>2018-08-31T07:17:41Z</cp:lastPrinted>
  <dcterms:created xsi:type="dcterms:W3CDTF">2000-07-13T12:47:53Z</dcterms:created>
  <dcterms:modified xsi:type="dcterms:W3CDTF">2022-02-08T09:03:41Z</dcterms:modified>
</cp:coreProperties>
</file>